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K:\QUALENG\Sean England\2024\CMRT and EMRT\Working copy\"/>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0" yWindow="0" windowWidth="28800" windowHeight="1359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F44" i="6" s="1"/>
  <c r="H44" i="6" s="1"/>
  <c r="D44"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E6" i="5"/>
  <c r="X6" i="5" s="1"/>
  <c r="V7" i="5"/>
  <c r="E7" i="5"/>
  <c r="X7" i="5" s="1"/>
  <c r="V8" i="5"/>
  <c r="E8" i="5"/>
  <c r="X8" i="5" s="1"/>
  <c r="V9" i="5"/>
  <c r="E9" i="5"/>
  <c r="X9" i="5" s="1"/>
  <c r="V10" i="5"/>
  <c r="E10" i="5"/>
  <c r="V11" i="5"/>
  <c r="E11" i="5"/>
  <c r="X11" i="5" s="1"/>
  <c r="V12" i="5"/>
  <c r="E12" i="5"/>
  <c r="X12" i="5" s="1"/>
  <c r="V13" i="5"/>
  <c r="E13" i="5"/>
  <c r="X13" i="5" s="1"/>
  <c r="V14" i="5"/>
  <c r="E14" i="5"/>
  <c r="X14" i="5" s="1"/>
  <c r="V15" i="5"/>
  <c r="E15" i="5"/>
  <c r="V16" i="5"/>
  <c r="E16" i="5"/>
  <c r="X16" i="5" s="1"/>
  <c r="V17" i="5"/>
  <c r="E17" i="5"/>
  <c r="X17" i="5" s="1"/>
  <c r="V18" i="5"/>
  <c r="E18" i="5"/>
  <c r="X18" i="5" s="1"/>
  <c r="V19" i="5"/>
  <c r="E19" i="5"/>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V80" i="5"/>
  <c r="E80" i="5"/>
  <c r="X80" i="5" s="1"/>
  <c r="V81" i="5"/>
  <c r="E81" i="5"/>
  <c r="X81" i="5" s="1"/>
  <c r="V82" i="5"/>
  <c r="E82" i="5"/>
  <c r="X82" i="5" s="1"/>
  <c r="V83" i="5"/>
  <c r="E83" i="5"/>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V96" i="5"/>
  <c r="E96" i="5"/>
  <c r="X96" i="5" s="1"/>
  <c r="V97" i="5"/>
  <c r="E97" i="5"/>
  <c r="X97" i="5" s="1"/>
  <c r="V98" i="5"/>
  <c r="E98" i="5"/>
  <c r="X98" i="5" s="1"/>
  <c r="V99" i="5"/>
  <c r="E99" i="5"/>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F23" i="6" s="1"/>
  <c r="B20" i="6"/>
  <c r="G20" i="6" s="1"/>
  <c r="F20" i="6"/>
  <c r="B23" i="6"/>
  <c r="G23" i="6"/>
  <c r="G16" i="6"/>
  <c r="H16" i="6" s="1"/>
  <c r="F21" i="6"/>
  <c r="G21" i="6"/>
  <c r="H21" i="6"/>
  <c r="H24" i="6"/>
  <c r="F39" i="6"/>
  <c r="H39" i="6" s="1"/>
  <c r="D39" i="6" s="1"/>
  <c r="B8" i="6"/>
  <c r="G8" i="6"/>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J31" i="6"/>
  <c r="I33" i="6"/>
  <c r="J33" i="6"/>
  <c r="I34" i="6"/>
  <c r="J34" i="6"/>
  <c r="I35" i="6"/>
  <c r="C35" i="6" s="1"/>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X10" i="5"/>
  <c r="X15" i="5"/>
  <c r="X19" i="5"/>
  <c r="X31" i="5"/>
  <c r="X51" i="5"/>
  <c r="X63" i="5"/>
  <c r="X79" i="5"/>
  <c r="X83" i="5"/>
  <c r="X95" i="5"/>
  <c r="X99" i="5"/>
  <c r="X115" i="5"/>
  <c r="X127" i="5"/>
  <c r="X143" i="5"/>
  <c r="X155" i="5"/>
  <c r="X187" i="5"/>
  <c r="X243" i="5"/>
  <c r="X247" i="5"/>
  <c r="X295" i="5"/>
  <c r="X307" i="5"/>
  <c r="X339" i="5"/>
  <c r="X363" i="5"/>
  <c r="X447" i="5"/>
  <c r="X511" i="5"/>
  <c r="X523" i="5"/>
  <c r="X651" i="5"/>
  <c r="X663" i="5"/>
  <c r="X695" i="5"/>
  <c r="X707" i="5"/>
  <c r="X815" i="5"/>
  <c r="X847" i="5"/>
  <c r="X851" i="5"/>
  <c r="X895" i="5"/>
  <c r="X906" i="5"/>
  <c r="X1031" i="5"/>
  <c r="X1159" i="5"/>
  <c r="X1203" i="5"/>
  <c r="X1219" i="5"/>
  <c r="X1307" i="5"/>
  <c r="X1379" i="5"/>
  <c r="I64" i="6"/>
  <c r="E4" i="8"/>
  <c r="C5" i="5" s="1"/>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B51" i="4" s="1"/>
  <c r="A34" i="6" s="1"/>
  <c r="P38" i="4"/>
  <c r="P37" i="4"/>
  <c r="P26" i="4"/>
  <c r="S2500" i="5"/>
  <c r="R2500" i="5"/>
  <c r="J2500" i="5"/>
  <c r="I2500" i="5"/>
  <c r="H2500" i="5"/>
  <c r="G2500" i="5"/>
  <c r="F2500" i="5"/>
  <c r="B53" i="6"/>
  <c r="G53" i="6" s="1"/>
  <c r="B52" i="6"/>
  <c r="G52" i="6" s="1"/>
  <c r="P27" i="4"/>
  <c r="B57" i="6"/>
  <c r="G57" i="6" s="1"/>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s="1"/>
  <c r="B54" i="6"/>
  <c r="G54" i="6" s="1"/>
  <c r="B49" i="6"/>
  <c r="G49" i="6" s="1"/>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s="1"/>
  <c r="H13" i="6" s="1"/>
  <c r="D13" i="6" s="1"/>
  <c r="B12" i="6"/>
  <c r="G12" i="6" s="1"/>
  <c r="H12" i="6" s="1"/>
  <c r="D12" i="6" s="1"/>
  <c r="B10" i="6"/>
  <c r="G10" i="6"/>
  <c r="H10" i="6" s="1"/>
  <c r="B9" i="6"/>
  <c r="G9" i="6"/>
  <c r="H9" i="6" s="1"/>
  <c r="D9" i="6" s="1"/>
  <c r="B7" i="6"/>
  <c r="G7" i="6" s="1"/>
  <c r="H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C2" i="6"/>
  <c r="H59" i="6"/>
  <c r="D59" i="6" s="1"/>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A23" i="6" s="1"/>
  <c r="B3" i="6"/>
  <c r="A4" i="8"/>
  <c r="B22" i="3"/>
  <c r="B4" i="8"/>
  <c r="B34" i="4"/>
  <c r="B40" i="4"/>
  <c r="B46" i="4" s="1"/>
  <c r="A30"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B5" i="7"/>
  <c r="C45" i="6"/>
  <c r="A64" i="2"/>
  <c r="A47" i="2"/>
  <c r="H4" i="8"/>
  <c r="F4" i="8"/>
  <c r="B3" i="5"/>
  <c r="G4" i="8"/>
  <c r="I4" i="5"/>
  <c r="L4" i="5"/>
  <c r="B68" i="4"/>
  <c r="A47" i="6" s="1"/>
  <c r="A4" i="5"/>
  <c r="G25" i="4"/>
  <c r="G55"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C31" i="6"/>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B5" i="5" l="1"/>
  <c r="C21" i="6"/>
  <c r="C24" i="6"/>
  <c r="H20" i="6"/>
  <c r="D20" i="6" s="1"/>
  <c r="D16" i="6"/>
  <c r="K61" i="6"/>
  <c r="F34" i="6"/>
  <c r="H34" i="6" s="1"/>
  <c r="D34" i="6" s="1"/>
  <c r="F61" i="6"/>
  <c r="C44" i="6"/>
  <c r="C39" i="6"/>
  <c r="C34" i="6"/>
  <c r="C16" i="6"/>
  <c r="F38" i="6"/>
  <c r="H38" i="6" s="1"/>
  <c r="F33" i="6"/>
  <c r="H33" i="6" s="1"/>
  <c r="F60" i="6"/>
  <c r="F43" i="6"/>
  <c r="H43" i="6" s="1"/>
  <c r="H23" i="6"/>
  <c r="F28" i="6"/>
  <c r="H28" i="6" s="1"/>
  <c r="F48" i="6"/>
  <c r="F52" i="6" s="1"/>
  <c r="H52" i="6" s="1"/>
  <c r="G15" i="6"/>
  <c r="H15" i="6" s="1"/>
  <c r="C13" i="6"/>
  <c r="C11" i="6"/>
  <c r="D11" i="6"/>
  <c r="D8" i="6"/>
  <c r="C8" i="6"/>
  <c r="C7" i="6"/>
  <c r="D7" i="6"/>
  <c r="C10" i="6"/>
  <c r="D10" i="6"/>
  <c r="B44" i="4"/>
  <c r="A28" i="6" s="1"/>
  <c r="C12" i="6"/>
  <c r="C9" i="6"/>
  <c r="B75" i="4"/>
  <c r="A53" i="6" s="1"/>
  <c r="B57" i="4"/>
  <c r="A39" i="6" s="1"/>
  <c r="C6" i="6"/>
  <c r="B47" i="4"/>
  <c r="A31" i="6" s="1"/>
  <c r="D5" i="6"/>
  <c r="C5" i="6"/>
  <c r="D6" i="6"/>
  <c r="G43" i="4"/>
  <c r="D37" i="4"/>
  <c r="B63" i="4"/>
  <c r="A44" i="6" s="1"/>
  <c r="A24" i="6"/>
  <c r="B62" i="4"/>
  <c r="A43" i="6" s="1"/>
  <c r="D55" i="4"/>
  <c r="G49" i="4"/>
  <c r="G68" i="4"/>
  <c r="B58" i="4"/>
  <c r="A40" i="6" s="1"/>
  <c r="C4" i="6"/>
  <c r="D4" i="6"/>
  <c r="G61" i="4"/>
  <c r="A25" i="6"/>
  <c r="B52" i="4"/>
  <c r="A35" i="6" s="1"/>
  <c r="G37" i="4"/>
  <c r="B53" i="4"/>
  <c r="A36" i="6" s="1"/>
  <c r="B64" i="4"/>
  <c r="A45" i="6" s="1"/>
  <c r="B74" i="4"/>
  <c r="A52" i="6" s="1"/>
  <c r="G31" i="4"/>
  <c r="B59" i="4"/>
  <c r="A41" i="6" s="1"/>
  <c r="A26" i="6"/>
  <c r="B50" i="4"/>
  <c r="A33" i="6" s="1"/>
  <c r="F64" i="6"/>
  <c r="D43" i="4"/>
  <c r="B56" i="4"/>
  <c r="A38" i="6" s="1"/>
  <c r="D61" i="4"/>
  <c r="D68" i="4"/>
  <c r="D49" i="4"/>
  <c r="G61" i="6" l="1"/>
  <c r="H61" i="6" s="1"/>
  <c r="AB5" i="5"/>
  <c r="G60" i="6"/>
  <c r="H60" i="6" s="1"/>
  <c r="V5" i="5"/>
  <c r="C20" i="6"/>
  <c r="D52" i="6"/>
  <c r="C52" i="6"/>
  <c r="C23" i="6"/>
  <c r="D23" i="6"/>
  <c r="C38" i="6"/>
  <c r="D38" i="6"/>
  <c r="F55" i="6"/>
  <c r="H55" i="6" s="1"/>
  <c r="F49" i="6"/>
  <c r="F57" i="6"/>
  <c r="H57" i="6" s="1"/>
  <c r="F54" i="6"/>
  <c r="H54" i="6" s="1"/>
  <c r="F53" i="6"/>
  <c r="H53" i="6" s="1"/>
  <c r="F58" i="6"/>
  <c r="H58" i="6" s="1"/>
  <c r="H48" i="6"/>
  <c r="D43" i="6"/>
  <c r="C43" i="6"/>
  <c r="B2" i="6"/>
  <c r="C15" i="6"/>
  <c r="D15" i="6"/>
  <c r="K60" i="6"/>
  <c r="D33" i="6"/>
  <c r="C33" i="6"/>
  <c r="C28" i="6"/>
  <c r="D28" i="6"/>
  <c r="C64" i="6"/>
  <c r="D61" i="6" l="1"/>
  <c r="C61" i="6"/>
  <c r="F5" i="5"/>
  <c r="R5" i="5"/>
  <c r="J5" i="5"/>
  <c r="H5" i="5"/>
  <c r="E5" i="5"/>
  <c r="I5" i="5"/>
  <c r="G5" i="5"/>
  <c r="C54" i="6"/>
  <c r="D54" i="6"/>
  <c r="D55" i="6"/>
  <c r="C55" i="6"/>
  <c r="D60" i="6"/>
  <c r="C60" i="6"/>
  <c r="C57" i="6"/>
  <c r="D57" i="6"/>
  <c r="H49" i="6"/>
  <c r="F50" i="6"/>
  <c r="H50" i="6" s="1"/>
  <c r="D48" i="6"/>
  <c r="C48" i="6"/>
  <c r="D58" i="6"/>
  <c r="C58" i="6"/>
  <c r="D53" i="6"/>
  <c r="C53" i="6"/>
  <c r="X5" i="5" l="1"/>
  <c r="G64" i="6" a="1"/>
  <c r="G64" i="6" s="1"/>
  <c r="H64" i="6" s="1"/>
  <c r="H65" i="6" s="1"/>
  <c r="D2" i="6" s="1"/>
  <c r="C50" i="6"/>
  <c r="D50" i="6"/>
  <c r="D49" i="6"/>
  <c r="C49" i="6"/>
  <c r="S5" i="5"/>
  <c r="T5" i="5" l="1"/>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<sst xmlns="http://schemas.openxmlformats.org/spreadsheetml/2006/main" count="23031" uniqueCount="19213">
  <si>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</si>
  <si>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</si>
  <si>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</si>
  <si>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</si>
  <si>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</si>
  <si>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</si>
  <si>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</si>
  <si>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</si>
  <si>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</si>
  <si>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</si>
  <si>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</si>
  <si>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</si>
  <si>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</si>
  <si>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</si>
  <si>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</si>
  <si>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</si>
  <si>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</si>
  <si>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</si>
  <si>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</si>
  <si>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</si>
  <si>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</si>
  <si>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</si>
  <si>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</si>
  <si>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</si>
  <si>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</si>
  <si>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</si>
  <si>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</si>
  <si>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</si>
  <si>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</si>
  <si>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</si>
  <si>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</si>
  <si>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</si>
  <si>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</si>
  <si>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</si>
  <si>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</si>
  <si>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</si>
  <si>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</si>
  <si>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</si>
  <si>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</si>
  <si>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</si>
  <si>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</si>
  <si>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</si>
  <si>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</si>
  <si>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</si>
  <si>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</si>
  <si>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</si>
  <si>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</si>
  <si>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</si>
  <si>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</si>
  <si>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</si>
  <si>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</si>
  <si>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</si>
  <si>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</si>
  <si>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</si>
  <si>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</si>
  <si>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</si>
  <si>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</si>
  <si>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</si>
  <si>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</si>
  <si>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</si>
  <si>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</si>
  <si>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</si>
  <si>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</si>
  <si>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</si>
  <si>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</si>
  <si>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</si>
  <si>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</si>
  <si>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</si>
  <si>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</si>
  <si>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</si>
  <si>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</si>
  <si>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</si>
  <si>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</si>
  <si>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</si>
  <si>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</si>
  <si>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</si>
  <si>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</si>
  <si>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</si>
  <si>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</si>
  <si>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</si>
  <si>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</si>
  <si>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</si>
  <si>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</si>
  <si>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</si>
  <si>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</si>
  <si>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</si>
  <si>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</si>
  <si>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</si>
  <si>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</si>
  <si>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</si>
  <si>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</si>
  <si>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</si>
  <si>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</si>
  <si>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</si>
  <si>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</si>
  <si>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</si>
  <si>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</si>
  <si>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</si>
  <si>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</si>
  <si>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</si>
  <si>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</si>
  <si>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</si>
  <si>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</si>
  <si>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</si>
  <si>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</si>
  <si>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</si>
  <si>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</si>
  <si>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</si>
  <si>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</si>
  <si>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</si>
  <si>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</si>
  <si>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</si>
  <si>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</si>
  <si>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</si>
  <si>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</si>
  <si>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</si>
  <si>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</si>
  <si>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</si>
  <si>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</si>
  <si>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</si>
  <si>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</si>
  <si>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</si>
  <si>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</si>
  <si>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</si>
  <si>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</si>
  <si>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</si>
  <si>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</si>
  <si>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</si>
  <si>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</si>
  <si>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</si>
  <si>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</si>
  <si>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</si>
  <si>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</si>
  <si>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</si>
  <si>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</si>
  <si>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</si>
  <si>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</si>
  <si>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</si>
  <si>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</si>
  <si>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</si>
  <si>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</si>
  <si>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</si>
  <si>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</si>
  <si>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</si>
  <si>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</si>
  <si>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</si>
  <si>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</si>
  <si>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</si>
  <si>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</si>
  <si>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</si>
  <si>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</si>
  <si>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</si>
  <si>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</si>
  <si>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</si>
  <si>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</si>
  <si>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</si>
  <si>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</si>
  <si>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</si>
  <si>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</si>
  <si>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</si>
  <si>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</si>
  <si>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</si>
  <si>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</si>
  <si>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</si>
  <si>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</si>
  <si>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</si>
  <si>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</si>
  <si>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</si>
  <si>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</si>
  <si>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</si>
  <si>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</si>
  <si>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</si>
  <si>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</si>
  <si>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</si>
  <si>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</si>
  <si>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</si>
  <si>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</si>
  <si>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</si>
  <si>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</si>
  <si>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</si>
  <si>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</si>
  <si>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</si>
  <si>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</si>
  <si>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</si>
  <si>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</si>
  <si>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</si>
  <si>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</si>
  <si>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</si>
  <si>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</si>
  <si>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</si>
  <si>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</si>
  <si>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</si>
  <si>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</si>
  <si>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</si>
  <si>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</si>
  <si>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</si>
  <si>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</si>
  <si>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</si>
  <si>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</si>
  <si>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</si>
  <si>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</si>
  <si>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</si>
  <si>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</si>
  <si>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</si>
  <si>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</si>
  <si>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</si>
  <si>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</si>
  <si>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</si>
  <si>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</si>
  <si>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</si>
  <si>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</si>
  <si>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</si>
  <si>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</si>
  <si>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</si>
  <si>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</si>
  <si>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</si>
  <si>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</si>
  <si>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</si>
  <si>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</si>
  <si>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</si>
  <si>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</si>
  <si>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</si>
  <si>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</si>
  <si>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</si>
  <si>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</si>
  <si>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</si>
  <si>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</si>
  <si>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</si>
  <si>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</si>
  <si>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</si>
  <si>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</si>
  <si>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</si>
  <si>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</si>
  <si>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</si>
  <si>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</si>
  <si>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</si>
  <si>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</si>
  <si>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</si>
  <si>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</si>
  <si>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</si>
  <si>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</si>
  <si>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</si>
  <si>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</si>
  <si>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</si>
  <si>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</si>
  <si>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</si>
  <si>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</si>
  <si>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</si>
  <si>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</si>
  <si>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</si>
  <si>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</si>
  <si>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</si>
  <si>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</si>
  <si>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</si>
  <si>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</si>
  <si>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</si>
  <si>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</si>
  <si>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</si>
  <si>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</si>
  <si>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</si>
  <si>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</si>
  <si>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</si>
  <si>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</si>
  <si>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</si>
  <si>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</si>
  <si>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</si>
  <si>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</si>
  <si>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</si>
  <si>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</si>
  <si>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</si>
  <si>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</si>
  <si>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</si>
  <si>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</si>
  <si>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</si>
  <si>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</si>
  <si>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</si>
  <si>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</si>
  <si>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</si>
  <si>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</si>
  <si>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</si>
  <si>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</si>
  <si>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</si>
  <si>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</si>
  <si>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</si>
  <si>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</si>
  <si>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</si>
  <si>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</si>
  <si>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</si>
  <si>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</si>
  <si>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</si>
  <si>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</si>
  <si>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</si>
  <si>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</si>
  <si>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</si>
  <si>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</si>
  <si>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</si>
  <si>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</si>
  <si>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</si>
  <si>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</si>
  <si>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</si>
  <si>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</si>
  <si>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</si>
  <si>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</si>
  <si>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</si>
  <si>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</si>
  <si>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</si>
  <si>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</si>
  <si>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</si>
  <si>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</si>
  <si>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</si>
  <si>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</si>
  <si>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</si>
  <si>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</si>
  <si>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</si>
  <si>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</si>
  <si>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</si>
  <si>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</si>
  <si>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</si>
  <si>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</si>
  <si>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</si>
  <si>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</si>
  <si>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</si>
  <si>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</si>
  <si>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</si>
  <si>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</si>
  <si>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</si>
  <si>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</si>
  <si>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</si>
  <si>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</si>
  <si>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</si>
  <si>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</si>
  <si>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</si>
  <si>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</si>
  <si>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</si>
  <si>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</si>
  <si>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</si>
  <si>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</si>
  <si>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</si>
  <si>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</si>
  <si>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</si>
  <si>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</si>
  <si>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</si>
  <si>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</si>
  <si>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</si>
  <si>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</si>
  <si>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</si>
  <si>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</si>
  <si>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</si>
  <si>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</si>
  <si>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</si>
  <si>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</si>
  <si>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</si>
  <si>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</si>
  <si>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</si>
  <si>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</si>
  <si>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</si>
  <si>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</si>
  <si>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</si>
  <si>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</si>
  <si>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</si>
  <si>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</si>
  <si>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</si>
  <si>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</si>
  <si>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</si>
  <si>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</si>
  <si>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</si>
  <si>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</si>
  <si>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</si>
  <si>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</si>
  <si>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</si>
  <si>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</si>
  <si>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</si>
  <si>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</si>
  <si>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</si>
  <si>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</si>
  <si>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</si>
  <si>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</si>
  <si>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</si>
  <si>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</si>
  <si>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</si>
  <si>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</si>
  <si>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</si>
  <si>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</si>
  <si>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</si>
  <si>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</si>
  <si>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</si>
  <si>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</si>
  <si>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</si>
  <si>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</si>
  <si>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</si>
  <si>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</si>
  <si>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</si>
  <si>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</si>
  <si>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</si>
  <si>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</si>
  <si>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</si>
  <si>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</si>
  <si>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</si>
  <si>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</si>
  <si>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</si>
  <si>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</si>
  <si>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</si>
  <si>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</si>
  <si>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</si>
  <si>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</si>
  <si>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</si>
  <si>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</si>
  <si>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</si>
  <si>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</si>
  <si>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</si>
  <si>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</si>
  <si>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</si>
  <si>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</si>
  <si>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</si>
  <si>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</si>
  <si>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</si>
  <si>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</si>
  <si>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</si>
  <si>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</si>
  <si>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</si>
  <si>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</si>
  <si>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</si>
  <si>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</si>
  <si>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</si>
  <si>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</si>
  <si>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</si>
  <si>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</si>
  <si>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</si>
  <si>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</si>
  <si>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</si>
  <si>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</si>
  <si>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</si>
  <si>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</si>
  <si>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</si>
  <si>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</si>
  <si>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</si>
  <si>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</si>
  <si>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</si>
  <si>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</si>
  <si>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</si>
  <si>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</si>
  <si>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</si>
  <si>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</si>
  <si>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</si>
  <si>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</si>
  <si>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</si>
  <si>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</si>
  <si>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</si>
  <si>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</si>
  <si>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</si>
  <si>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</si>
  <si>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</si>
  <si>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</si>
  <si>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</si>
  <si>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</si>
  <si>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</si>
  <si>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</si>
  <si>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</si>
  <si>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</si>
  <si>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</si>
  <si>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</si>
  <si>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</si>
  <si>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</si>
  <si>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</si>
  <si>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</si>
  <si>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</si>
  <si>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</si>
  <si>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</si>
  <si>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</si>
  <si>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</si>
  <si>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</si>
  <si>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</si>
  <si>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</si>
  <si>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</si>
  <si>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</si>
  <si>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</si>
  <si>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</si>
  <si>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</si>
  <si>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</si>
  <si>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</si>
  <si>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</si>
  <si>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</si>
  <si>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</si>
  <si>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</si>
  <si>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</si>
  <si>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</si>
  <si>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</si>
  <si>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</si>
  <si>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</si>
  <si>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</si>
  <si>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</si>
  <si>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</si>
  <si>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</si>
  <si>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</si>
  <si>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</si>
  <si>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</si>
  <si>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</si>
  <si>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</si>
  <si>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</si>
  <si>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</si>
  <si>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</si>
  <si>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</si>
  <si>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</si>
  <si>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</si>
  <si>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</si>
  <si>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</si>
  <si>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</si>
  <si>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</si>
  <si>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</si>
  <si>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</si>
  <si>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</si>
  <si>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</si>
  <si>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</si>
  <si>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</si>
  <si>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</si>
  <si>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</si>
  <si>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</si>
  <si>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</si>
  <si>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</si>
  <si>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</si>
  <si>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</si>
  <si>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</si>
  <si>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</si>
  <si>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</si>
  <si>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</si>
  <si>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</si>
  <si>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</si>
  <si>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</si>
  <si>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</si>
  <si>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</si>
  <si>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</si>
  <si>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</si>
  <si>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</si>
  <si>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</si>
  <si>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</si>
  <si>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</si>
  <si>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</si>
  <si>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</si>
  <si>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</si>
  <si>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</si>
  <si>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</si>
  <si>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</si>
  <si>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</si>
  <si>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</si>
  <si>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</si>
  <si>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</si>
  <si>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</si>
  <si>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</si>
  <si>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</si>
  <si>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</si>
  <si>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</si>
  <si>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</si>
  <si>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</si>
  <si>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</si>
  <si>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</si>
  <si>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</si>
  <si>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</si>
  <si>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</si>
  <si>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</si>
  <si>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</si>
  <si>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</si>
  <si>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</si>
  <si>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</si>
  <si>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</si>
  <si>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</si>
  <si>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</si>
  <si>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</si>
  <si>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</si>
  <si>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</si>
  <si>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</si>
  <si>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</si>
  <si>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</si>
  <si>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</si>
  <si>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</si>
  <si>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</si>
  <si>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</si>
  <si>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</si>
  <si>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</si>
  <si>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</si>
  <si>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</si>
  <si>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</si>
  <si>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</si>
  <si>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</si>
  <si>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</si>
  <si>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</si>
  <si>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</si>
  <si>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</si>
  <si>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</si>
  <si>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</si>
  <si>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</si>
  <si>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</si>
  <si>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</si>
  <si>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</si>
  <si>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</si>
  <si>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</si>
  <si>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</si>
  <si>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</si>
  <si>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</si>
  <si>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</si>
  <si>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</si>
  <si>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</si>
  <si>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</si>
  <si>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</si>
  <si>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</si>
  <si>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</si>
  <si>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</si>
  <si>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</si>
  <si>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</si>
  <si>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</si>
  <si>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</si>
  <si>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</si>
  <si>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</si>
  <si>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</si>
  <si>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</si>
  <si>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</si>
  <si>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</si>
  <si>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</si>
  <si>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</si>
  <si>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</si>
  <si>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</si>
  <si>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</si>
  <si>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</si>
  <si>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</si>
  <si>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</si>
  <si>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</si>
  <si>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</si>
  <si>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</si>
  <si>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</si>
  <si>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</si>
  <si>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</si>
  <si>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</si>
  <si>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</si>
  <si>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</si>
  <si>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</si>
  <si>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</si>
  <si>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</si>
  <si>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</si>
  <si>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</si>
  <si>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</si>
  <si>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</si>
  <si>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</si>
  <si>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</si>
  <si>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</si>
  <si>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</si>
  <si>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</si>
  <si>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</si>
  <si>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</si>
  <si>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</si>
  <si>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</si>
  <si>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</si>
  <si>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</si>
  <si>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</si>
  <si>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</si>
  <si>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</si>
  <si>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</si>
  <si>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</si>
  <si>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</si>
  <si>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</si>
  <si>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</si>
  <si>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</si>
  <si>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</si>
  <si>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</si>
  <si>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</si>
  <si>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</si>
  <si>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</si>
  <si>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</si>
  <si>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</si>
  <si>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</si>
  <si>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</si>
  <si>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</si>
  <si>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</si>
  <si>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</si>
  <si>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</si>
  <si>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</si>
  <si>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</si>
  <si>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</si>
  <si>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</si>
  <si>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</si>
  <si>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</si>
  <si>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</si>
  <si>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</si>
  <si>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</si>
  <si>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</si>
  <si>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</si>
  <si>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</si>
  <si>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</si>
  <si>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</si>
  <si>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</si>
  <si>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</si>
  <si>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</si>
  <si>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</si>
  <si>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</si>
  <si>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</si>
  <si>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</si>
  <si>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</si>
  <si>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</si>
  <si>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</si>
  <si>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</si>
  <si>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</si>
  <si>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</si>
  <si>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</si>
  <si>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</si>
  <si>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</si>
  <si>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</si>
  <si>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</si>
  <si>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</si>
  <si>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</si>
  <si>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</si>
  <si>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</si>
  <si>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</si>
  <si>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</si>
  <si>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</si>
  <si>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</si>
  <si>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</si>
  <si>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</si>
  <si>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</si>
  <si>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</si>
  <si>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</si>
  <si>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</si>
  <si>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</si>
  <si>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</si>
  <si>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</si>
  <si>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</si>
  <si>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</si>
  <si>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</si>
  <si>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</si>
  <si>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</si>
  <si>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</si>
  <si>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</si>
  <si>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</si>
  <si>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</si>
  <si>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</si>
  <si>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</si>
  <si>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</si>
  <si>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</si>
  <si>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</si>
  <si>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</si>
  <si>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</si>
  <si>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</si>
  <si>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</si>
  <si>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</si>
  <si>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</si>
  <si>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</si>
  <si>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</si>
  <si>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</si>
  <si>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</si>
  <si>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</si>
  <si>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</si>
  <si>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</si>
  <si>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</si>
  <si>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</si>
  <si>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</si>
  <si>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</si>
  <si>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</si>
  <si>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</si>
  <si>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</si>
  <si>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</si>
  <si>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</si>
  <si>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</si>
  <si>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</si>
  <si>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</si>
  <si>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</si>
  <si>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</si>
  <si>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</si>
  <si>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</si>
  <si>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</si>
  <si>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</si>
  <si>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</si>
  <si>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</si>
  <si>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</si>
  <si>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</si>
  <si>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</si>
  <si>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</si>
  <si>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</si>
  <si>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</si>
  <si>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</si>
  <si>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</si>
  <si>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</si>
  <si>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</si>
  <si>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</si>
  <si>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</si>
  <si>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</si>
  <si>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</si>
  <si>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</si>
  <si>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</si>
  <si>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</si>
  <si>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</si>
  <si>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</si>
  <si>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</si>
  <si>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</si>
  <si>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</si>
  <si>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</si>
  <si>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</si>
  <si>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</si>
  <si>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</si>
  <si>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</si>
  <si>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</si>
  <si>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</si>
  <si>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</si>
  <si>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</si>
  <si>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</si>
  <si>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</si>
  <si>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</si>
  <si>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</si>
  <si>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</si>
  <si>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</si>
  <si>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</si>
  <si>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</si>
  <si>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</si>
  <si>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</si>
  <si>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</si>
  <si>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</si>
  <si>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</si>
  <si>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</si>
  <si>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</si>
  <si>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</si>
  <si>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</si>
  <si>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</si>
  <si>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</si>
  <si>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</si>
  <si>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</si>
  <si>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</si>
  <si>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</si>
  <si>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</si>
  <si>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</si>
  <si>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</si>
  <si>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</si>
  <si>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</si>
  <si>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</si>
  <si>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</si>
  <si>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</si>
  <si>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</si>
  <si>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</si>
  <si>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</si>
  <si>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</si>
  <si>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</si>
  <si>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</si>
  <si>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</si>
  <si>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</si>
  <si>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</si>
  <si>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</si>
  <si>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</si>
  <si>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</si>
  <si>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</si>
  <si>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</si>
  <si>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</si>
  <si>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</si>
  <si>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</si>
  <si>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</si>
  <si>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</si>
  <si>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</si>
  <si>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</si>
  <si>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</si>
  <si>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</si>
  <si>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</si>
  <si>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</si>
  <si>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</si>
  <si>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</si>
  <si>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</si>
  <si>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</si>
  <si>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</si>
  <si>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</si>
  <si>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</si>
  <si>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</si>
  <si>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</si>
  <si>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</si>
  <si>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</si>
  <si>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</si>
  <si>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</si>
  <si>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</si>
  <si>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</si>
  <si>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</si>
  <si>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</si>
  <si>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</si>
  <si>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</si>
  <si>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</si>
  <si>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</si>
  <si>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</si>
  <si>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</si>
  <si>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</si>
  <si>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</si>
  <si>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</si>
  <si>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</si>
  <si>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</si>
  <si>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</si>
  <si>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</si>
  <si>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</si>
  <si>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</si>
  <si>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</si>
  <si>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</si>
  <si>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</si>
  <si>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</si>
  <si>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</si>
  <si>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</si>
  <si>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</si>
  <si>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</si>
  <si>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</si>
  <si>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</si>
  <si>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</si>
  <si>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</si>
  <si>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</si>
  <si>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</si>
  <si>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</si>
  <si>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</si>
  <si>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</si>
  <si>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</si>
  <si>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</si>
  <si>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</si>
  <si>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</si>
  <si>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</si>
  <si>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</si>
  <si>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</si>
  <si>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</si>
  <si>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</si>
  <si>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</si>
  <si>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</si>
  <si>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</si>
  <si>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</si>
  <si>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</si>
  <si>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</si>
  <si>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</si>
  <si>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</si>
  <si>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</si>
  <si>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</si>
  <si>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</si>
  <si>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</si>
  <si>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</si>
  <si>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</si>
  <si>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</si>
  <si>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</si>
  <si>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</si>
  <si>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</si>
  <si>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</si>
  <si>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</si>
  <si>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</si>
  <si>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</si>
  <si>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</si>
  <si>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</si>
  <si>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</si>
  <si>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</si>
  <si>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</si>
  <si>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</si>
  <si>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</si>
  <si>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</si>
  <si>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</si>
  <si>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</si>
  <si>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</si>
  <si>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</si>
  <si>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</si>
  <si>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</si>
  <si>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</si>
  <si>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</si>
  <si>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</si>
  <si>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</si>
  <si>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</si>
  <si>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</si>
  <si>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</si>
  <si>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</si>
  <si>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</si>
  <si>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</si>
  <si>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</si>
  <si>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</si>
  <si>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</si>
  <si>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</si>
  <si>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</si>
  <si>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</si>
  <si>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</si>
  <si>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</si>
  <si>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</si>
  <si>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</si>
  <si>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</si>
  <si>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</si>
  <si>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</si>
  <si>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</si>
  <si>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</si>
  <si>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</si>
  <si>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</si>
  <si>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</si>
  <si>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</si>
  <si>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</si>
  <si>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</si>
  <si>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</si>
  <si>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</si>
  <si>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</si>
  <si>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</si>
  <si>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</si>
  <si>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</si>
  <si>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</si>
  <si>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</si>
  <si>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</si>
  <si>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</si>
  <si>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</si>
  <si>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</si>
  <si>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</si>
  <si>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</si>
  <si>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</si>
  <si>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</si>
  <si>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</si>
  <si>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</si>
  <si>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</si>
  <si>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</si>
  <si>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</si>
  <si>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</si>
  <si>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</si>
  <si>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</si>
  <si>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</si>
  <si>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</si>
  <si>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</si>
  <si>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</si>
  <si>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</si>
  <si>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</si>
  <si>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</si>
  <si>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</si>
  <si>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</si>
  <si>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</si>
  <si>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</si>
  <si>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</si>
  <si>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</si>
  <si>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</si>
  <si>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</si>
  <si>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</si>
  <si>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</si>
  <si>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</si>
  <si>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</si>
  <si>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</si>
  <si>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</si>
  <si>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</si>
  <si>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</si>
  <si>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</si>
  <si>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</si>
  <si>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</si>
  <si>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</si>
  <si>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</si>
  <si>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</si>
  <si>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</si>
  <si>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</si>
  <si>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</si>
  <si>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</si>
  <si>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</si>
  <si>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</si>
  <si>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</si>
  <si>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</si>
  <si>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</si>
  <si>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</si>
  <si>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</si>
  <si>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</si>
  <si>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</si>
  <si>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</si>
  <si>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</si>
  <si>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</si>
  <si>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</si>
  <si>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</si>
  <si>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</si>
  <si>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</si>
  <si>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</si>
  <si>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</si>
  <si>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</si>
  <si>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</si>
  <si>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</si>
  <si>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</si>
  <si>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</si>
  <si>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</si>
  <si>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</si>
  <si>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</si>
  <si>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</si>
  <si>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</si>
  <si>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</si>
  <si>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</si>
  <si>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</si>
  <si>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</si>
  <si>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</si>
  <si>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</si>
  <si>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</si>
  <si>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</si>
  <si>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</si>
  <si>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</si>
  <si>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</si>
  <si>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</si>
  <si>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</si>
  <si>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</si>
  <si>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</si>
  <si>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</si>
  <si>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</si>
  <si>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</si>
  <si>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</si>
  <si>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</si>
  <si>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</si>
  <si>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</si>
  <si>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</si>
  <si>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</si>
  <si>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</si>
  <si>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</si>
  <si>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</si>
  <si>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</si>
  <si>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</si>
  <si>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</si>
  <si>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</si>
  <si>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</si>
  <si>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</si>
  <si>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</si>
  <si>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</si>
  <si>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</si>
  <si>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</si>
  <si>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</si>
  <si>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</si>
  <si>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</si>
  <si>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</si>
  <si>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</si>
  <si>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</si>
  <si>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</si>
  <si>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</si>
  <si>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</si>
  <si>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</si>
  <si>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</si>
  <si>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</si>
  <si>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</si>
  <si>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</si>
  <si>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</si>
  <si>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</si>
  <si>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</si>
  <si>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</si>
  <si>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</si>
  <si>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</si>
  <si>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</si>
  <si>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</si>
  <si>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</si>
  <si>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</si>
  <si>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</si>
  <si>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</si>
  <si>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</si>
  <si>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</si>
  <si>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</si>
  <si>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</si>
  <si>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</si>
  <si>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</si>
  <si>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</si>
  <si>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</si>
  <si>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</si>
  <si>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</si>
  <si>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</si>
  <si>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</si>
  <si>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</si>
  <si>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</si>
  <si>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</si>
  <si>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</si>
  <si>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</si>
  <si>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</si>
  <si>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</si>
  <si>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</si>
  <si>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</si>
  <si>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</si>
  <si>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</si>
  <si>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</si>
  <si>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</si>
  <si>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</si>
  <si>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</si>
  <si>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</si>
  <si>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</si>
  <si>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</si>
  <si>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</si>
  <si>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</si>
  <si>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</si>
  <si>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</si>
  <si>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</si>
  <si>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</si>
  <si>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</si>
  <si>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</si>
  <si>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</si>
  <si>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</si>
  <si>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</si>
  <si>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</si>
  <si>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</si>
  <si>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</si>
  <si>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</si>
  <si>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</si>
  <si>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</si>
  <si>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</si>
  <si>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</si>
  <si>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</si>
  <si>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</si>
  <si>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</si>
  <si>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</si>
  <si>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</si>
  <si>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</si>
  <si>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</si>
  <si>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</si>
  <si>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</si>
  <si>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</si>
  <si>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</si>
  <si>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</si>
  <si>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</si>
  <si>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</si>
  <si>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</si>
  <si>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</si>
  <si>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</si>
  <si>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</si>
  <si>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</si>
  <si>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</si>
  <si>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</si>
  <si>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</si>
  <si>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</si>
  <si>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</si>
  <si>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</si>
  <si>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</si>
  <si>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</si>
  <si>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</si>
  <si>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</si>
  <si>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</si>
  <si>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</si>
  <si>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</si>
  <si>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</si>
  <si>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</si>
  <si>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</si>
  <si>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</si>
  <si>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</si>
  <si>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</si>
  <si>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</si>
  <si>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</si>
  <si>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</si>
  <si>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</si>
  <si>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</si>
  <si>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</si>
  <si>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</si>
  <si>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</si>
  <si>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</si>
  <si>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</si>
  <si>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</si>
  <si>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</si>
  <si>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</si>
  <si>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</si>
  <si>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</si>
  <si>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</si>
  <si>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</si>
  <si>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</si>
  <si>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</si>
  <si>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</si>
  <si>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</si>
  <si>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</si>
  <si>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</si>
  <si>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</si>
  <si>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</si>
  <si>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</si>
  <si>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</si>
  <si>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</si>
  <si>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</si>
  <si>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</si>
  <si>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</si>
  <si>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</si>
  <si>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</si>
  <si>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</si>
  <si>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</si>
  <si>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</si>
  <si>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</si>
  <si>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</si>
  <si>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</si>
  <si>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</si>
  <si>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</si>
  <si>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</si>
  <si>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</si>
  <si>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</si>
  <si>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</si>
  <si>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</si>
  <si>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</si>
  <si>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</si>
  <si>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</si>
  <si>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</si>
  <si>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</si>
  <si>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</si>
  <si>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</si>
  <si>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</si>
  <si>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</si>
  <si>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</si>
  <si>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</si>
  <si>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</si>
  <si>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</si>
  <si>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</si>
  <si>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</si>
  <si>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</si>
  <si>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</si>
  <si>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</si>
  <si>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</si>
  <si>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</si>
  <si>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</si>
  <si>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</si>
  <si>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</si>
  <si>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</si>
  <si>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</si>
  <si>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</si>
  <si>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</si>
  <si>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</si>
  <si>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</si>
  <si>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</si>
  <si>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</si>
  <si>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</si>
  <si>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</si>
  <si>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</si>
  <si>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</si>
  <si>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</si>
  <si>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</si>
  <si>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</si>
  <si>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</si>
  <si>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</si>
  <si>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</si>
  <si>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</si>
  <si>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</si>
  <si>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</si>
  <si>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</si>
  <si>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</si>
  <si>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</si>
  <si>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</si>
  <si>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</si>
  <si>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</si>
  <si>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</si>
  <si>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</si>
  <si>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</si>
  <si>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</si>
  <si>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</si>
  <si>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</si>
  <si>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</si>
  <si>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</si>
  <si>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</si>
  <si>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</si>
  <si>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</si>
  <si>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</si>
  <si>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</si>
  <si>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</si>
  <si>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</si>
  <si>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</si>
  <si>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</si>
  <si>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</si>
  <si>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</si>
  <si>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</si>
  <si>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</si>
  <si>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</si>
  <si>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</si>
  <si>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</si>
  <si>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</si>
  <si>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</si>
  <si>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</si>
  <si>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</si>
  <si>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</si>
  <si>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</si>
  <si>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</si>
  <si>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</si>
  <si>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</si>
  <si>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</si>
  <si>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</si>
  <si>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</si>
  <si>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</si>
  <si>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</si>
  <si>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</si>
  <si>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</si>
  <si>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</si>
  <si>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</si>
  <si>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</si>
  <si>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</si>
  <si>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</si>
  <si>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</si>
  <si>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</si>
  <si>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</si>
  <si>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</si>
  <si>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</si>
  <si>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</si>
  <si>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</si>
  <si>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</si>
  <si>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</si>
  <si>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</si>
  <si>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</si>
  <si>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</si>
  <si>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</si>
  <si>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</si>
  <si>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</si>
  <si>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</si>
  <si>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</si>
  <si>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</si>
  <si>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</si>
  <si>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</si>
  <si>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</si>
  <si>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</si>
  <si>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</si>
  <si>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</si>
  <si>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</si>
  <si>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</si>
  <si>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</si>
  <si>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</si>
  <si>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</si>
  <si>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</si>
  <si>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</si>
  <si>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</si>
  <si>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</si>
  <si>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</si>
  <si>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</si>
  <si>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</si>
  <si>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</si>
  <si>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</si>
  <si>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</si>
  <si>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</si>
  <si>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</si>
  <si>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</si>
  <si>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</si>
  <si>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</si>
  <si>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</si>
  <si>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</si>
  <si>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</si>
  <si>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</si>
  <si>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</si>
  <si>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</si>
  <si>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</si>
  <si>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</si>
  <si>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</si>
  <si>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</si>
  <si>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</si>
  <si>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</si>
  <si>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</si>
  <si>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</si>
  <si>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</si>
  <si>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</si>
  <si>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</si>
  <si>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</si>
  <si>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</si>
  <si>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</si>
  <si>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</si>
  <si>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</si>
  <si>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</si>
  <si>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</si>
  <si>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</si>
  <si>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</si>
  <si>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</si>
  <si>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</si>
  <si>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</si>
  <si>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</si>
  <si>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</si>
  <si>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</si>
  <si>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</si>
  <si>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</si>
  <si>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</si>
  <si>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</si>
  <si>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</si>
  <si>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</si>
  <si>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</si>
  <si>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</si>
  <si>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</si>
  <si>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</si>
  <si>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</si>
  <si>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</si>
  <si>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</si>
  <si>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</si>
  <si>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</si>
  <si>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</si>
  <si>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</si>
  <si>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</si>
  <si>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</si>
  <si>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</si>
  <si>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</si>
  <si>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</si>
  <si>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</si>
  <si>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</si>
  <si>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</si>
  <si>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</si>
  <si>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</si>
  <si>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</si>
  <si>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</si>
  <si>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</si>
  <si>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</si>
  <si>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</si>
  <si>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</si>
  <si>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</si>
  <si>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</si>
  <si>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</si>
  <si>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</si>
  <si>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</si>
  <si>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</si>
  <si>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</si>
  <si>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</si>
  <si>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</si>
  <si>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</si>
  <si>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</si>
  <si>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</si>
  <si>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</si>
  <si>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</si>
  <si>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</si>
  <si>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</si>
  <si>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</si>
  <si>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</si>
  <si>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</si>
  <si>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</si>
  <si>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</si>
  <si>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</si>
  <si>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</si>
  <si>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</si>
  <si>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</si>
  <si>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</si>
  <si>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</si>
  <si>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</si>
  <si>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</si>
  <si>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</si>
  <si>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</si>
  <si>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</si>
  <si>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</si>
  <si>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</si>
  <si>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</si>
  <si>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</si>
  <si>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</si>
  <si>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</si>
  <si>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</si>
  <si>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</si>
  <si>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</si>
  <si>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</si>
  <si>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</si>
  <si>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</si>
  <si>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</si>
  <si>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</si>
  <si>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</si>
  <si>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</si>
  <si>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</si>
  <si>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</si>
  <si>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</si>
  <si>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</si>
  <si>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</si>
  <si>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</si>
  <si>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</si>
  <si>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</si>
  <si>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</si>
  <si>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</si>
  <si>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</si>
  <si>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</si>
  <si>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</si>
  <si>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</si>
  <si>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</si>
  <si>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</si>
  <si>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</si>
  <si>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</si>
  <si>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</si>
  <si>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</si>
  <si>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</si>
  <si>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</si>
  <si>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</si>
  <si>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</si>
  <si>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</si>
  <si>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</si>
  <si>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</si>
  <si>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</si>
  <si>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</si>
  <si>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</si>
  <si>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</si>
  <si>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</si>
  <si>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</si>
  <si>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</si>
  <si>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</si>
  <si>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</si>
  <si>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</si>
  <si>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</si>
  <si>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</si>
  <si>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</si>
  <si>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</si>
  <si>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</si>
  <si>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</si>
  <si>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</si>
  <si>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</si>
  <si>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</si>
  <si>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</si>
  <si>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</si>
  <si>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</si>
  <si>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</si>
  <si>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</si>
  <si>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</si>
  <si>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</si>
  <si>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</si>
  <si>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</si>
  <si>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</si>
  <si>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</si>
  <si>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</si>
  <si>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</si>
  <si>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</si>
  <si>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</si>
  <si>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</si>
  <si>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</si>
  <si>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</si>
  <si>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</si>
  <si>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</si>
  <si>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</si>
  <si>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</si>
  <si>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</si>
  <si>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</si>
  <si>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</si>
  <si>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</si>
  <si>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</si>
  <si>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</si>
  <si>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</si>
  <si>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</si>
  <si>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</si>
  <si>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</si>
  <si>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</si>
  <si>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</si>
  <si>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</si>
  <si>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</si>
  <si>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</si>
  <si>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</si>
  <si>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</si>
  <si>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</si>
  <si>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</si>
  <si>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</si>
  <si>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</si>
  <si>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</si>
  <si>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</si>
  <si>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</si>
  <si>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</si>
  <si>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</si>
  <si>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</si>
  <si>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</si>
  <si>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</si>
  <si>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</si>
  <si>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</si>
  <si>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</si>
  <si>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</si>
  <si>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</si>
  <si>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</si>
  <si>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</si>
  <si>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</si>
  <si>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</si>
  <si>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</si>
  <si>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</si>
  <si>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</si>
  <si>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</si>
  <si>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</si>
  <si>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</si>
  <si>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</si>
  <si>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</si>
  <si>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</si>
  <si>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</si>
  <si>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</si>
  <si>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</si>
  <si>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</si>
  <si>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</si>
  <si>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</si>
  <si>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</si>
  <si>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</si>
  <si>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</si>
  <si>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</si>
  <si>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</si>
  <si>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</si>
  <si>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</si>
  <si>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</si>
  <si>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</si>
  <si>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</si>
  <si>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</si>
  <si>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</si>
  <si>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</si>
  <si>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</si>
  <si>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</si>
  <si>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</si>
  <si>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</si>
  <si>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</si>
  <si>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</si>
  <si>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</si>
  <si>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</si>
  <si>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</si>
  <si>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</si>
  <si>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</si>
  <si>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</si>
  <si>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</si>
  <si>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</si>
  <si>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</si>
  <si>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</si>
  <si>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</si>
  <si>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</si>
  <si>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</si>
  <si>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</si>
  <si>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</si>
  <si>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</si>
  <si>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</si>
  <si>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</si>
  <si>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</si>
  <si>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</si>
  <si>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</si>
  <si>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</si>
  <si>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</si>
  <si>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</si>
  <si>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</si>
  <si>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</si>
  <si>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</si>
  <si>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</si>
  <si>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</si>
  <si>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</si>
  <si>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</si>
  <si>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</si>
  <si>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</si>
  <si>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</si>
  <si>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</si>
  <si>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</si>
  <si>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</si>
  <si>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</si>
  <si>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</si>
  <si>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</si>
  <si>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</si>
  <si>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</si>
  <si>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</si>
  <si>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</si>
  <si>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</si>
  <si>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</si>
  <si>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</si>
  <si>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</si>
  <si>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</si>
  <si>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</si>
  <si>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</si>
  <si>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</si>
  <si>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</si>
  <si>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</si>
  <si>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</si>
  <si>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</si>
  <si>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</si>
  <si>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</si>
  <si>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</si>
  <si>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</si>
  <si>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</si>
  <si>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</si>
  <si>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</si>
  <si>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</si>
  <si>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</si>
  <si>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</si>
  <si>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</si>
  <si>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</si>
  <si>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</si>
  <si>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</si>
  <si>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</si>
  <si>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</si>
  <si>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</si>
  <si>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</si>
  <si>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</si>
  <si>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</si>
  <si>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</si>
  <si>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</si>
  <si>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</si>
  <si>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</si>
  <si>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</si>
  <si>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</si>
  <si>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</si>
  <si>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</si>
  <si>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</si>
  <si>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</si>
  <si>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</si>
  <si>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</si>
  <si>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</si>
  <si>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</si>
  <si>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</si>
  <si>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</si>
  <si>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</si>
  <si>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</si>
  <si>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</si>
  <si>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</si>
  <si>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</si>
  <si>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</si>
  <si>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</si>
  <si>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</si>
  <si>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</si>
  <si>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</si>
  <si>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</si>
  <si>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</si>
  <si>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</si>
  <si>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</si>
  <si>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</si>
  <si>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</si>
  <si>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</si>
  <si>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</si>
  <si>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</si>
  <si>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</si>
  <si>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</si>
  <si>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</si>
  <si>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</si>
  <si>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</si>
  <si>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</si>
  <si>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</si>
  <si>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</si>
  <si>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</si>
  <si>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</si>
  <si>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</si>
  <si>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</si>
  <si>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</si>
  <si>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</si>
  <si>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</si>
  <si>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</si>
  <si>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</si>
  <si>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</si>
  <si>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</si>
  <si>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</si>
  <si>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</si>
  <si>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</si>
  <si>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</si>
  <si>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</si>
  <si>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</si>
  <si>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</si>
  <si>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</si>
  <si>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</si>
  <si>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</si>
  <si>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</si>
  <si>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</si>
  <si>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</si>
  <si>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</si>
  <si>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</si>
  <si>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</si>
  <si>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</si>
  <si>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</si>
  <si>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</si>
  <si>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</si>
  <si>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</si>
  <si>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</si>
  <si>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</si>
  <si>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</si>
  <si>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</si>
  <si>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</si>
  <si>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</si>
  <si>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</si>
  <si>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</si>
  <si>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</si>
  <si>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</si>
  <si>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</si>
  <si>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</si>
  <si>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</si>
  <si>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</si>
  <si>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</si>
  <si>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</si>
  <si>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</si>
  <si>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</si>
  <si>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</si>
  <si>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</si>
  <si>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</si>
  <si>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</si>
  <si>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</si>
  <si>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</si>
  <si>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</si>
  <si>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</si>
  <si>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</si>
  <si>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</si>
  <si>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</si>
  <si>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</si>
  <si>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</si>
  <si>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</si>
  <si>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</si>
  <si>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</si>
  <si>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</si>
  <si>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</si>
  <si>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</si>
  <si>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</si>
  <si>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</si>
  <si>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</si>
  <si>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</si>
  <si>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</si>
  <si>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</si>
  <si>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</si>
  <si>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</si>
  <si>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</si>
  <si>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</si>
  <si>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</si>
  <si>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</si>
  <si>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</si>
  <si>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</si>
  <si>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</si>
  <si>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</si>
  <si>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</si>
  <si>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</si>
  <si>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</si>
  <si>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</si>
  <si>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</si>
  <si>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</si>
  <si>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</si>
  <si>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</si>
  <si>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</si>
  <si>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</si>
  <si>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</si>
  <si>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</si>
  <si>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</si>
  <si>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</si>
  <si>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</si>
  <si>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</si>
  <si>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</si>
  <si>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</si>
  <si>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</si>
  <si>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</si>
  <si>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</si>
  <si>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</si>
  <si>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</si>
  <si>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</si>
  <si>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</si>
  <si>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</si>
  <si>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</si>
  <si>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</si>
  <si>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</si>
  <si>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</si>
  <si>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</si>
  <si>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</si>
  <si>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</si>
  <si>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</si>
  <si>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</si>
  <si>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</si>
  <si>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</si>
  <si>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</si>
  <si>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</si>
  <si>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</si>
  <si>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</si>
  <si>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</si>
  <si>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</si>
  <si>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</si>
  <si>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</si>
  <si>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</si>
  <si>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</si>
  <si>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</si>
  <si>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</si>
  <si>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</si>
  <si>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</si>
  <si>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</si>
  <si>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</si>
  <si>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</si>
  <si>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</si>
  <si>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</si>
  <si>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</si>
  <si>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</si>
  <si>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</si>
  <si>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</si>
  <si>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</si>
  <si>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</si>
  <si>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</si>
  <si>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</si>
  <si>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</si>
  <si>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</si>
  <si>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</si>
  <si>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</si>
  <si>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</si>
  <si>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</si>
  <si>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</si>
  <si>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</si>
  <si>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</si>
  <si>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</si>
  <si>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</si>
  <si>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</si>
  <si>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</si>
  <si>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</si>
  <si>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</si>
  <si>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</si>
  <si>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</si>
  <si>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</si>
  <si>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</si>
  <si>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</si>
  <si>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</si>
  <si>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</si>
  <si>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</si>
  <si>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</si>
  <si>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</si>
  <si>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</si>
  <si>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</si>
  <si>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</si>
  <si>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</si>
  <si>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</si>
  <si>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</si>
  <si>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</si>
  <si>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</si>
  <si>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</si>
  <si>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</si>
  <si>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</si>
  <si>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</si>
  <si>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</si>
  <si>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</si>
  <si>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</si>
  <si>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</si>
  <si>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</si>
  <si>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</si>
  <si>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</si>
  <si>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</si>
  <si>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</si>
  <si>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</si>
  <si>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</si>
  <si>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</si>
  <si>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</si>
  <si>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</si>
  <si>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</si>
  <si>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</si>
  <si>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</si>
  <si>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</si>
  <si>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</si>
  <si>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</si>
  <si>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</si>
  <si>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</si>
  <si>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</si>
  <si>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</si>
  <si>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</si>
  <si>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</si>
  <si>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</si>
  <si>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</si>
  <si>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</si>
  <si>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</si>
  <si>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</si>
  <si>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</si>
  <si>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</si>
  <si>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</si>
  <si>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</si>
  <si>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</si>
  <si>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</si>
  <si>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</si>
  <si>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</si>
  <si>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</si>
  <si>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</si>
  <si>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</si>
  <si>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</si>
  <si>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</si>
  <si>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</si>
  <si>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</si>
  <si>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</si>
  <si>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</si>
  <si>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</si>
  <si>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</si>
  <si>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</si>
  <si>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</si>
  <si>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</si>
  <si>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</si>
  <si>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</si>
  <si>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</si>
  <si>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</si>
  <si>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</si>
  <si>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</si>
  <si>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</si>
  <si>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</si>
  <si>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</si>
  <si>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</si>
  <si>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</si>
  <si>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</si>
  <si>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</si>
  <si>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</si>
  <si>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</si>
  <si>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</si>
  <si>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</si>
  <si>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</si>
  <si>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</si>
  <si>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</si>
  <si>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</si>
  <si>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</si>
  <si>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</si>
  <si>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</si>
  <si>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</si>
  <si>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</si>
  <si>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</si>
  <si>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</si>
  <si>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</si>
  <si>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</si>
  <si>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</si>
  <si>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</si>
  <si>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</si>
  <si>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</si>
  <si>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</si>
  <si>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</si>
  <si>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</si>
  <si>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</si>
  <si>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</si>
  <si>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</si>
  <si>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</si>
  <si>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</si>
  <si>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</si>
  <si>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</si>
  <si>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</si>
  <si>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</si>
  <si>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</si>
  <si>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</si>
  <si>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</si>
  <si>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</si>
  <si>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</si>
  <si>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</si>
  <si>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</si>
  <si>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</si>
  <si>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</si>
  <si>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</si>
  <si>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</si>
  <si>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</si>
  <si>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</si>
  <si>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</si>
  <si>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</si>
  <si>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</si>
  <si>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</si>
  <si>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</si>
  <si>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</si>
  <si>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</si>
  <si>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</si>
  <si>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</si>
  <si>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</si>
  <si>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</si>
  <si>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</si>
  <si>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</si>
  <si>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</si>
  <si>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</si>
  <si>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</si>
  <si>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</si>
  <si>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</si>
  <si>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</si>
  <si>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</si>
  <si>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</si>
  <si>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</si>
  <si>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</si>
  <si>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</si>
  <si>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</si>
  <si>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</si>
  <si>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</si>
  <si>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</si>
  <si>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</si>
  <si>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</si>
  <si>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</si>
  <si>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</si>
  <si>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</si>
  <si>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</si>
  <si>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</si>
  <si>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</si>
  <si>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</si>
  <si>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</si>
  <si>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</si>
  <si>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</si>
  <si>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</si>
  <si>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</si>
  <si>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</si>
  <si>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</si>
  <si>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</si>
  <si>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</si>
  <si>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</si>
  <si>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</si>
  <si>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</si>
  <si>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</si>
  <si>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</si>
  <si>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</si>
  <si>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</si>
  <si>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</si>
  <si>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</si>
  <si>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</si>
  <si>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</si>
  <si>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</si>
  <si>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</si>
  <si>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</si>
  <si>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</si>
  <si>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</si>
  <si>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</si>
  <si>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</si>
  <si>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</si>
  <si>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</si>
  <si>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</si>
  <si>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</si>
  <si>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</si>
  <si>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</si>
  <si>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</si>
  <si>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</si>
  <si>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</si>
  <si>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</si>
  <si>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</si>
  <si>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</si>
  <si>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</si>
  <si>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</si>
  <si>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</si>
  <si>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</si>
  <si>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</si>
  <si>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</si>
  <si>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</si>
  <si>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</si>
  <si>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</si>
  <si>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</si>
  <si>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</si>
  <si>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</si>
  <si>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</si>
  <si>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</si>
  <si>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</si>
  <si>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</si>
  <si>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</si>
  <si>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</si>
  <si>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</si>
  <si>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</si>
  <si>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</si>
  <si>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</si>
  <si>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</si>
  <si>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</si>
  <si>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</si>
  <si>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</si>
  <si>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</si>
  <si>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</si>
  <si>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</si>
  <si>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</si>
  <si>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</si>
  <si>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</si>
  <si>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</si>
  <si>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</si>
  <si>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</si>
  <si>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</si>
  <si>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</si>
  <si>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</si>
  <si>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</si>
  <si>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</si>
  <si>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</si>
  <si>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</si>
  <si>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</si>
  <si>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</si>
  <si>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</si>
  <si>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</si>
  <si>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</si>
  <si>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</si>
  <si>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</si>
  <si>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</si>
  <si>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</si>
  <si>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</si>
  <si>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</si>
  <si>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</si>
  <si>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</si>
  <si>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</si>
  <si>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</si>
  <si>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</si>
  <si>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</si>
  <si>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</si>
  <si>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</si>
  <si>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</si>
  <si>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</si>
  <si>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</si>
  <si>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</si>
  <si>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</si>
  <si>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</si>
  <si>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</si>
  <si>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</si>
  <si>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</si>
  <si>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</si>
  <si>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</si>
  <si>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</si>
  <si>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</si>
  <si>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</si>
  <si>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</si>
  <si>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</si>
  <si>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</si>
  <si>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</si>
  <si>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</si>
  <si>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</si>
  <si>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</si>
  <si>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</si>
  <si>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</si>
  <si>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</si>
  <si>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</si>
  <si>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</si>
  <si>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</si>
  <si>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</si>
  <si>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</si>
  <si>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</si>
  <si>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</si>
  <si>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</si>
  <si>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</si>
  <si>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</si>
  <si>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</si>
  <si>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</si>
  <si>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</si>
  <si>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</si>
  <si>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</si>
  <si>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</si>
  <si>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</si>
  <si>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</si>
  <si>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</si>
  <si>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</si>
  <si>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</si>
  <si>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</si>
  <si>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</si>
  <si>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</si>
  <si>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</si>
  <si>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</si>
  <si>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</si>
  <si>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</si>
  <si>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</si>
  <si>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</si>
  <si>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</si>
  <si>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</si>
  <si>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</si>
  <si>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</si>
  <si>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</si>
  <si>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</si>
  <si>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</si>
  <si>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</si>
  <si>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</si>
  <si>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</si>
  <si>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</si>
  <si>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</si>
  <si>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</si>
  <si>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</si>
  <si>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</si>
  <si>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</si>
  <si>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</si>
  <si>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</si>
  <si>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</si>
  <si>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</si>
  <si>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</si>
  <si>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</si>
  <si>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</si>
  <si>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</si>
  <si>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</si>
  <si>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</si>
  <si>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</si>
  <si>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</si>
  <si>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</si>
  <si>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</si>
  <si>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</si>
  <si>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</si>
  <si>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</si>
  <si>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</si>
  <si>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</si>
  <si>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</si>
  <si>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</si>
  <si>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</si>
  <si>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</si>
  <si>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</si>
  <si>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</si>
  <si>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</si>
  <si>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</si>
  <si>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</si>
  <si>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</si>
  <si>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</si>
  <si>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</si>
  <si>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</si>
  <si>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</si>
  <si>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</si>
  <si>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</si>
  <si>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</si>
  <si>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</si>
  <si>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</si>
  <si>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</si>
  <si>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</si>
  <si>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</si>
  <si>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</si>
  <si>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</si>
  <si>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</si>
  <si>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</si>
  <si>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</si>
  <si>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</si>
  <si>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</si>
  <si>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</si>
  <si>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</si>
  <si>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</si>
  <si>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</si>
  <si>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</si>
  <si>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</si>
  <si>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</si>
  <si>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</si>
  <si>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</si>
  <si>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</si>
  <si>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</si>
  <si>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</si>
  <si>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</si>
  <si>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</si>
  <si>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</si>
  <si>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</si>
  <si>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</si>
  <si>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</si>
  <si>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</si>
  <si>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</si>
  <si>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</si>
  <si>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</si>
  <si>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</si>
  <si>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</si>
  <si>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</si>
  <si>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</si>
  <si>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</si>
  <si>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</si>
  <si>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</si>
  <si>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</si>
  <si>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</si>
  <si>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</si>
  <si>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</si>
  <si>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</si>
  <si>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</si>
  <si>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</si>
  <si>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</si>
  <si>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</si>
  <si>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</si>
  <si>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</si>
  <si>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</si>
  <si>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</si>
  <si>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</si>
  <si>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</si>
  <si>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</si>
  <si>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</si>
  <si>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</si>
  <si>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</si>
  <si>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</si>
  <si>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</si>
  <si>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</si>
  <si>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</si>
  <si>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</si>
  <si>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</si>
  <si>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</si>
  <si>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</si>
  <si>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</si>
  <si>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</si>
  <si>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</si>
  <si>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</si>
  <si>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</si>
  <si>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</si>
  <si>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</si>
  <si>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</si>
  <si>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</si>
  <si>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</si>
  <si>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</si>
  <si>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</si>
  <si>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</si>
  <si>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</si>
  <si>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</si>
  <si>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</si>
  <si>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</si>
  <si>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</si>
  <si>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</si>
  <si>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</si>
  <si>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</si>
  <si>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</si>
  <si>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</si>
  <si>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</si>
  <si>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</si>
  <si>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</si>
  <si>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</si>
  <si>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</si>
  <si>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</si>
  <si>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</si>
  <si>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</si>
  <si>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</si>
  <si>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</si>
  <si>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</si>
  <si>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</si>
  <si>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</si>
  <si>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</si>
  <si>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</si>
  <si>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</si>
  <si>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</si>
  <si>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</si>
  <si>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</si>
  <si>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</si>
  <si>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</si>
  <si>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</si>
  <si>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</si>
  <si>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</si>
  <si>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</si>
  <si>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</si>
  <si>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</si>
  <si>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</si>
  <si>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</si>
  <si>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</si>
  <si>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</si>
  <si>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</si>
  <si>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</si>
  <si>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</si>
  <si>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</si>
  <si>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</si>
  <si>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</si>
  <si>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</si>
  <si>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</si>
  <si>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</si>
  <si>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</si>
  <si>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</si>
  <si>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</si>
  <si>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</si>
  <si>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</si>
  <si>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</si>
  <si>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</si>
  <si>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</si>
  <si>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</si>
  <si>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</si>
  <si>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</si>
  <si>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</si>
  <si>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</si>
  <si>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</si>
  <si>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</si>
  <si>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</si>
  <si>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</si>
  <si>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</si>
  <si>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</si>
  <si>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</si>
  <si>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</si>
  <si>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</si>
  <si>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</si>
  <si>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</si>
  <si>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</si>
  <si>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</si>
  <si>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</si>
  <si>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</si>
  <si>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</si>
  <si>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</si>
  <si>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</si>
  <si>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</si>
  <si>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</si>
  <si>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</si>
  <si>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</si>
  <si>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</si>
  <si>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</si>
  <si>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</si>
  <si>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</si>
  <si>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</si>
  <si>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</si>
  <si>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</si>
  <si>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</si>
  <si>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</si>
  <si>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</si>
  <si>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</si>
  <si>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</si>
  <si>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</si>
  <si>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</si>
  <si>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</si>
  <si>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</si>
  <si>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</si>
  <si>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</si>
  <si>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</si>
  <si>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</si>
  <si>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</si>
  <si>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</si>
  <si>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</si>
  <si>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</si>
  <si>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</si>
  <si>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</si>
  <si>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</si>
  <si>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</si>
  <si>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</si>
  <si>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</si>
  <si>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</si>
  <si>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</si>
  <si>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</si>
  <si>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</si>
  <si>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</si>
  <si>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</si>
  <si>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</si>
  <si>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</si>
  <si>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</si>
  <si>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</si>
  <si>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</si>
  <si>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</si>
  <si>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</si>
  <si>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</si>
  <si>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</si>
  <si>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</si>
  <si>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</si>
  <si>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</si>
  <si>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</si>
  <si>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</si>
  <si>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</si>
  <si>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</si>
  <si>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</si>
  <si>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</si>
  <si>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</si>
  <si>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</si>
  <si>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</si>
  <si>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</si>
  <si>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</si>
  <si>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</si>
  <si>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</si>
  <si>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</si>
  <si>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</si>
  <si>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</si>
  <si>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</si>
  <si>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</si>
  <si>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</si>
  <si>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</si>
  <si>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</si>
  <si>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</si>
  <si>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</si>
  <si>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</si>
  <si>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</si>
  <si>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</si>
  <si>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</si>
  <si>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</si>
  <si>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</si>
  <si>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</si>
  <si>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</si>
  <si>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</si>
  <si>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</si>
  <si>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</si>
  <si>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</si>
  <si>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</si>
  <si>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</si>
  <si>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</si>
  <si>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</si>
  <si>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</si>
  <si>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</si>
  <si>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</si>
  <si>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</si>
  <si>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</si>
  <si>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</si>
  <si>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</si>
  <si>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</si>
  <si>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</si>
  <si>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</si>
  <si>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</si>
  <si>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</si>
  <si>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</si>
  <si>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</si>
  <si>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</si>
  <si>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</si>
  <si>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</si>
  <si>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</si>
  <si>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</si>
  <si>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</si>
  <si>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</si>
  <si>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</si>
  <si>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</si>
  <si>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</si>
  <si>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</si>
  <si>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</si>
  <si>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</si>
  <si>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</si>
  <si>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</si>
  <si>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</si>
  <si>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</si>
  <si>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</si>
  <si>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</si>
  <si>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</si>
  <si>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</si>
  <si>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</si>
  <si>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</si>
  <si>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</si>
  <si>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</si>
  <si>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</si>
  <si>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</si>
  <si>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</si>
  <si>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</si>
  <si>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</si>
  <si>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</si>
  <si>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</si>
  <si>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</si>
  <si>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</si>
  <si>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</si>
  <si>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</si>
  <si>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</si>
  <si>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</si>
  <si>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</si>
  <si>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</si>
  <si>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</si>
  <si>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</si>
  <si>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</si>
  <si>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</si>
  <si>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</si>
  <si>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</si>
  <si>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</si>
  <si>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</si>
  <si>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</si>
  <si>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</si>
  <si>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</si>
  <si>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</si>
  <si>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</si>
  <si>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</si>
  <si>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</si>
  <si>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</si>
  <si>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</si>
  <si>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</si>
  <si>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</si>
  <si>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</si>
  <si>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</si>
  <si>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</si>
  <si>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</si>
  <si>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</si>
  <si>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</si>
  <si>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</si>
  <si>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</si>
  <si>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</si>
  <si>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</si>
  <si>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</si>
  <si>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</si>
  <si>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</si>
  <si>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</si>
  <si>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</si>
  <si>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</si>
  <si>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</si>
  <si>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</si>
  <si>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</si>
  <si>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</si>
  <si>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</si>
  <si>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</si>
  <si>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</si>
  <si>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</si>
  <si>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</si>
  <si>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</si>
  <si>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</si>
  <si>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</si>
  <si>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</si>
  <si>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</si>
  <si>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</si>
  <si>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</si>
  <si>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</si>
  <si>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</si>
  <si>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</si>
  <si>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</si>
  <si>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</si>
  <si>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</si>
  <si>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</si>
  <si>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</si>
  <si>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</si>
  <si>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</si>
  <si>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</si>
  <si>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</si>
  <si>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</si>
  <si>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</si>
  <si>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</si>
  <si>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</si>
  <si>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</si>
  <si>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</si>
  <si>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</si>
  <si>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</si>
  <si>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</si>
  <si>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</si>
  <si>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</si>
  <si>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</si>
  <si>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</si>
  <si>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</si>
  <si>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</si>
  <si>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</si>
  <si>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</si>
  <si>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</si>
  <si>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</si>
  <si>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</si>
  <si>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</si>
  <si>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</si>
  <si>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</si>
  <si>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</si>
  <si>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</si>
  <si>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</si>
  <si>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</si>
  <si>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</si>
  <si>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</si>
  <si>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</si>
  <si>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</si>
  <si>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</si>
  <si>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</si>
  <si>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</si>
  <si>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</si>
  <si>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</si>
  <si>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</si>
  <si>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</si>
  <si>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</si>
  <si>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</si>
  <si>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</si>
  <si>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</si>
  <si>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</si>
  <si>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</si>
  <si>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</si>
  <si>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</si>
  <si>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</si>
  <si>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</si>
  <si>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</si>
  <si>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</si>
  <si>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</si>
  <si>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</si>
  <si>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</si>
  <si>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</si>
  <si>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</si>
  <si>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</si>
  <si>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</si>
  <si>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</si>
  <si>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</si>
  <si>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</si>
  <si>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</si>
  <si>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</si>
  <si>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</si>
  <si>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</si>
  <si>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</si>
  <si>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</si>
  <si>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</si>
  <si>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</si>
  <si>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</si>
  <si>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</si>
  <si>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</si>
  <si>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</si>
  <si>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</si>
  <si>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</si>
  <si>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</si>
  <si>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</si>
  <si>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</si>
  <si>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</si>
  <si>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</si>
  <si>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</si>
  <si>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</si>
  <si>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</si>
  <si>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</si>
  <si>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</si>
  <si>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</si>
  <si>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</si>
  <si>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</si>
  <si>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</si>
  <si>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</si>
  <si>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</si>
  <si>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</si>
  <si>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</si>
  <si>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</si>
  <si>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</si>
  <si>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</si>
  <si>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</si>
  <si>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</si>
  <si>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</si>
  <si>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</si>
  <si>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</si>
  <si>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</si>
  <si>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</si>
  <si>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</si>
  <si>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</si>
  <si>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</si>
  <si>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</si>
  <si>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</si>
  <si>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</si>
  <si>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</si>
  <si>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</si>
  <si>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</si>
  <si>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</si>
  <si>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</si>
  <si>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</si>
  <si>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</si>
  <si>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</si>
  <si>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</si>
  <si>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</si>
  <si>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</si>
  <si>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</si>
  <si>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</si>
  <si>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</si>
  <si>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</si>
  <si>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</si>
  <si>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</si>
  <si>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</si>
  <si>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</si>
  <si>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</si>
  <si>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</si>
  <si>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</si>
  <si>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</si>
  <si>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</si>
  <si>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</si>
  <si>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</si>
  <si>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</si>
  <si>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</si>
  <si>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</si>
  <si>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</si>
  <si>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</si>
  <si>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</si>
  <si>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</si>
  <si>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</si>
  <si>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</si>
  <si>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</si>
  <si>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</si>
  <si>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</si>
  <si>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</si>
  <si>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</si>
  <si>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</si>
  <si>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</si>
  <si>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</si>
  <si>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</si>
  <si>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</si>
  <si>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</si>
  <si>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</si>
  <si>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</si>
  <si>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</si>
  <si>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</si>
  <si>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</si>
  <si>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</si>
  <si>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</si>
  <si>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</si>
  <si>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</si>
  <si>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</si>
  <si>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</si>
  <si>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</si>
  <si>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</si>
  <si>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</si>
  <si>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</si>
  <si>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</si>
  <si>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</si>
  <si>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</si>
  <si>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</si>
  <si>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</si>
  <si>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</si>
  <si>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</si>
  <si>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</si>
  <si>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</si>
  <si>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</si>
  <si>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</si>
  <si>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</si>
  <si>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</si>
  <si>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</si>
  <si>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</si>
  <si>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</si>
  <si>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</si>
  <si>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</si>
  <si>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</si>
  <si>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</si>
  <si>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</si>
  <si>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</si>
  <si>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</si>
  <si>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</si>
  <si>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</si>
  <si>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</si>
  <si>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</si>
  <si>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</si>
  <si>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</si>
  <si>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</si>
  <si>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</si>
  <si>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</si>
  <si>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</si>
  <si>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</si>
  <si>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</si>
  <si>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</si>
  <si>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</si>
  <si>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</si>
  <si>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</si>
  <si>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</si>
  <si>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</si>
  <si>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</si>
  <si>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</si>
  <si>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</si>
  <si>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</si>
  <si>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</si>
  <si>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</si>
  <si>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</si>
  <si>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</si>
  <si>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</si>
  <si>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</si>
  <si>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</si>
  <si>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</si>
  <si>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</si>
  <si>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</si>
  <si>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</si>
  <si>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</si>
  <si>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</si>
  <si>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</si>
  <si>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</si>
  <si>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</si>
  <si>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</si>
  <si>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</si>
  <si>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</si>
  <si>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</si>
  <si>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</si>
  <si>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</si>
  <si>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</si>
  <si>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</si>
  <si>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</si>
  <si>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</si>
  <si>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</si>
  <si>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</si>
  <si>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</si>
  <si>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</si>
  <si>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</si>
  <si>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</si>
  <si>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</si>
  <si>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</si>
  <si>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</si>
  <si>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</si>
  <si>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</si>
  <si>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</si>
  <si>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</si>
  <si>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</si>
  <si>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</si>
  <si>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</si>
  <si>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</si>
  <si>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</si>
  <si>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</si>
  <si>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</si>
  <si>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</si>
  <si>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</si>
  <si>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</si>
  <si>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</si>
  <si>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</si>
  <si>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</si>
  <si>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</si>
  <si>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</si>
  <si>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</si>
  <si>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</si>
  <si>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</si>
  <si>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</si>
  <si>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</si>
  <si>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</si>
  <si>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</si>
  <si>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</si>
  <si>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</si>
  <si>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</si>
  <si>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</si>
  <si>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</si>
  <si>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</si>
  <si>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</si>
  <si>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</si>
  <si>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</si>
  <si>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</si>
  <si>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</si>
  <si>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</si>
  <si>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</si>
  <si>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</si>
  <si>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</si>
  <si>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</si>
  <si>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</si>
  <si>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</si>
  <si>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</si>
  <si>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</si>
  <si>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</si>
  <si>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</si>
  <si>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</si>
  <si>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</si>
  <si>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</si>
  <si>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</si>
  <si>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</si>
  <si>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</si>
  <si>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</si>
  <si>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</si>
  <si>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</si>
  <si>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</si>
  <si>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</si>
  <si>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</si>
  <si>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</si>
  <si>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</si>
  <si>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</si>
  <si>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</si>
  <si>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</si>
  <si>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</si>
  <si>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</si>
  <si>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</si>
  <si>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</si>
  <si>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</si>
  <si>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</si>
  <si>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</si>
  <si>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</si>
  <si>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</si>
  <si>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</si>
  <si>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</si>
  <si>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</si>
  <si>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</si>
  <si>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</si>
  <si>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</si>
  <si>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</si>
  <si>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</si>
  <si>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</si>
  <si>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</si>
  <si>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</si>
  <si>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</si>
  <si>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</si>
  <si>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</si>
  <si>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</si>
  <si>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</si>
  <si>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</si>
  <si>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</si>
  <si>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</si>
  <si>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</si>
  <si>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</si>
  <si>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</si>
  <si>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</si>
  <si>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</si>
  <si>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</si>
  <si>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</si>
  <si>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</si>
  <si>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</si>
  <si>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</si>
  <si>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</si>
  <si>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</si>
  <si>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</si>
  <si>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</si>
  <si>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</si>
  <si>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</si>
  <si>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</si>
  <si>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</si>
  <si>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</si>
  <si>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</si>
  <si>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</si>
  <si>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</si>
  <si>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</si>
  <si>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</si>
  <si>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</si>
  <si>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</si>
  <si>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</si>
  <si>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</si>
  <si>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</si>
  <si>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</si>
  <si>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</si>
  <si>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</si>
  <si>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</si>
  <si>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</si>
  <si>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</si>
  <si>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</si>
  <si>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</si>
  <si>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</si>
  <si>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</si>
  <si>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</si>
  <si>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</si>
  <si>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</si>
  <si>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</si>
  <si>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</si>
  <si>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</si>
  <si>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</si>
  <si>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</si>
  <si>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</si>
  <si>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</si>
  <si>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</si>
  <si>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</si>
  <si>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</si>
  <si>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</si>
  <si>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</si>
  <si>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</si>
  <si>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</si>
  <si>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</si>
  <si>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</si>
  <si>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</si>
  <si>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</si>
  <si>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</si>
  <si>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</si>
  <si>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</si>
  <si>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</si>
  <si>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</si>
  <si>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</si>
  <si>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</si>
  <si>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</si>
  <si>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</si>
  <si>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</si>
  <si>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</si>
  <si>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</si>
  <si>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</si>
  <si>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</si>
  <si>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</si>
  <si>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</si>
  <si>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</si>
  <si>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</si>
  <si>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</si>
  <si>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</si>
  <si>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</si>
  <si>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</si>
  <si>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</si>
  <si>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</si>
  <si>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</si>
  <si>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</si>
  <si>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</si>
  <si>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</si>
  <si>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</si>
  <si>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</si>
  <si>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</si>
  <si>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</si>
  <si>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</si>
  <si>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</si>
  <si>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</si>
  <si>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</si>
  <si>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</si>
  <si>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</si>
  <si>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</si>
  <si>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</si>
  <si>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</si>
  <si>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</si>
  <si>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</si>
  <si>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</si>
  <si>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</si>
  <si>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</si>
  <si>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</si>
  <si>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</si>
  <si>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</si>
  <si>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</si>
  <si>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</si>
  <si>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</si>
  <si>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</si>
  <si>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</si>
  <si>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</si>
  <si>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</si>
  <si>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</si>
  <si>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</si>
  <si>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</si>
  <si>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</si>
  <si>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</si>
  <si>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</si>
  <si>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</si>
  <si>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</si>
  <si>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</si>
  <si>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</si>
  <si>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</si>
  <si>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</si>
  <si>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</si>
  <si>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</si>
  <si>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</si>
  <si>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</si>
  <si>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</si>
  <si>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</si>
  <si>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</si>
  <si>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</si>
  <si>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</si>
  <si>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</si>
  <si>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</si>
  <si>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</si>
  <si>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</si>
  <si>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</si>
  <si>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</si>
  <si>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</si>
  <si>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</si>
  <si>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</si>
  <si>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</si>
  <si>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</si>
  <si>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</si>
  <si>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</si>
  <si>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</si>
  <si>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</si>
  <si>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</si>
  <si>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</si>
  <si>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</si>
  <si>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</si>
  <si>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</si>
  <si>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</si>
  <si>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</si>
  <si>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</si>
  <si>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</si>
  <si>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</si>
  <si>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</si>
  <si>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</si>
  <si>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</si>
  <si>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</si>
  <si>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</si>
  <si>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</si>
  <si>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</si>
  <si>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</si>
  <si>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</si>
  <si>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</si>
  <si>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</si>
  <si>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</si>
  <si>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</si>
  <si>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</si>
  <si>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</si>
  <si>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</si>
  <si>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</si>
  <si>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</si>
  <si>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</si>
  <si>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</si>
  <si>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</si>
  <si>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</si>
  <si>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</si>
  <si>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</si>
  <si>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</si>
  <si>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</si>
  <si>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</si>
  <si>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</si>
  <si>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</si>
  <si>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</si>
  <si>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</si>
  <si>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</si>
  <si>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</si>
  <si>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</si>
  <si>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</si>
  <si>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</si>
  <si>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</si>
  <si>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</si>
  <si>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</si>
  <si>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</si>
  <si>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</si>
  <si>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</si>
  <si>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</si>
  <si>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</si>
  <si>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</si>
  <si>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</si>
  <si>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</si>
  <si>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</si>
  <si>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</si>
  <si>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</si>
  <si>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</si>
  <si>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</si>
  <si>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</si>
  <si>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</si>
  <si>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</si>
  <si>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</si>
  <si>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</si>
  <si>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</si>
  <si>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</si>
  <si>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</si>
  <si>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</si>
  <si>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</si>
  <si>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</si>
  <si>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</si>
  <si>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</si>
  <si>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</si>
  <si>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</si>
  <si>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</si>
  <si>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</si>
  <si>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</si>
  <si>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</si>
  <si>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</si>
  <si>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</si>
  <si>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</si>
  <si>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</si>
  <si>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</si>
  <si>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</si>
  <si>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</si>
  <si>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</si>
  <si>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</si>
  <si>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</si>
  <si>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</si>
  <si>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</si>
  <si>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</si>
  <si>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</si>
  <si>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</si>
  <si>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</si>
  <si>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</si>
  <si>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</si>
  <si>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</si>
  <si>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</si>
  <si>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</si>
  <si>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</si>
  <si>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</si>
  <si>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</si>
  <si>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</si>
  <si>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</si>
  <si>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</si>
  <si>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</si>
  <si>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</si>
  <si>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</si>
  <si>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</si>
  <si>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</si>
  <si>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</si>
  <si>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</si>
  <si>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</si>
  <si>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</si>
  <si>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</si>
  <si>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</si>
  <si>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</si>
  <si>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</si>
  <si>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</si>
  <si>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</si>
  <si>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</si>
  <si>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</si>
  <si>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</si>
  <si>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</si>
  <si>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</si>
  <si>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</si>
  <si>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</si>
  <si>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</si>
  <si>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</si>
  <si>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</si>
  <si>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</si>
  <si>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</si>
  <si>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</si>
  <si>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</si>
  <si>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</si>
  <si>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</si>
  <si>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</si>
  <si>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</si>
  <si>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</si>
  <si>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</si>
  <si>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</si>
  <si>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</si>
  <si>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</si>
  <si>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</si>
  <si>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</si>
  <si>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</si>
  <si>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</si>
  <si>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</si>
  <si>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</si>
  <si>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</si>
  <si>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</si>
  <si>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</si>
  <si>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</si>
  <si>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</si>
  <si>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</si>
  <si>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</si>
  <si>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</si>
  <si>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</si>
  <si>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</si>
  <si>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</si>
  <si>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</si>
  <si>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</si>
  <si>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</si>
  <si>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</si>
  <si>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</si>
  <si>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</si>
  <si>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</si>
  <si>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</si>
  <si>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</si>
  <si>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</si>
  <si>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</si>
  <si>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</si>
  <si>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</si>
  <si>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</si>
  <si>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</si>
  <si>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</si>
  <si>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</si>
  <si>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</si>
  <si>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</si>
  <si>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</si>
  <si>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</si>
  <si>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</si>
  <si>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</si>
  <si>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</si>
  <si>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</si>
  <si>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</si>
  <si>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</si>
  <si>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</si>
  <si>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</si>
  <si>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</si>
  <si>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</si>
  <si>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</si>
  <si>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</si>
  <si>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</si>
  <si>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</si>
  <si>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</si>
  <si>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</si>
  <si>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</si>
  <si>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</si>
  <si>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</si>
  <si>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</si>
  <si>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</si>
  <si>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</si>
  <si>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</si>
  <si>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</si>
  <si>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</si>
  <si>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</si>
  <si>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</si>
  <si>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</si>
  <si>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</si>
  <si>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</si>
  <si>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</si>
  <si>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</si>
  <si>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</si>
  <si>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</si>
  <si>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</si>
  <si>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</si>
  <si>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</si>
  <si>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</si>
  <si>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</si>
  <si>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</si>
  <si>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</si>
  <si>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</si>
  <si>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</si>
  <si>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</si>
  <si>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</si>
  <si>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</si>
  <si>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</si>
  <si>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</si>
  <si>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</si>
  <si>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</si>
  <si>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</si>
  <si>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</si>
  <si>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</si>
  <si>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</si>
  <si>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</si>
  <si>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</si>
  <si>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</si>
  <si>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</si>
  <si>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</si>
  <si>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</si>
  <si>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</si>
  <si>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</si>
  <si>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</si>
  <si>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</si>
  <si>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</si>
  <si>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</si>
  <si>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</si>
  <si>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</si>
  <si>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</si>
  <si>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</si>
  <si>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</si>
  <si>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</si>
  <si>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</si>
  <si>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</si>
  <si>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</si>
  <si>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</si>
  <si>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</si>
  <si>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</si>
  <si>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</si>
  <si>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</si>
  <si>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</si>
  <si>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</si>
  <si>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</si>
  <si>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</si>
  <si>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</si>
  <si>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</si>
  <si>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</si>
  <si>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</si>
  <si>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</si>
  <si>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</si>
  <si>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</si>
  <si>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</si>
  <si>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</si>
  <si>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</si>
  <si>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</si>
  <si>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</si>
  <si>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</si>
  <si>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</si>
  <si>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</si>
  <si>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</si>
  <si>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</si>
  <si>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</si>
  <si>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</si>
  <si>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</si>
  <si>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</si>
  <si>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</si>
  <si>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</si>
  <si>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</si>
  <si>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</si>
  <si>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</si>
  <si>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</si>
  <si>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</si>
  <si>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</si>
  <si>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</si>
  <si>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</si>
  <si>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</si>
  <si>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</si>
  <si>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</si>
  <si>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</si>
  <si>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</si>
  <si>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</si>
  <si>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</si>
  <si>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</si>
  <si>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</si>
  <si>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</si>
  <si>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</si>
  <si>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</si>
  <si>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</si>
  <si>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</si>
  <si>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</si>
  <si>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</si>
  <si>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</si>
  <si>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</si>
  <si>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</si>
  <si>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</si>
  <si>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</si>
  <si>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</si>
  <si>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</si>
  <si>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</si>
  <si>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</si>
  <si>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</si>
  <si>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</si>
  <si>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</si>
  <si>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</si>
  <si>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</si>
  <si>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</si>
  <si>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</si>
  <si>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</si>
  <si>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</si>
  <si>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</si>
  <si>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</si>
  <si>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</si>
  <si>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</si>
  <si>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</si>
  <si>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</si>
  <si>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</si>
  <si>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</si>
  <si>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</si>
  <si>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</si>
  <si>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</si>
  <si>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</si>
  <si>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</si>
  <si>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</si>
  <si>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</si>
  <si>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</si>
  <si>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</si>
  <si>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</si>
  <si>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</si>
  <si>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</si>
  <si>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</si>
  <si>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</si>
  <si>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</si>
  <si>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</si>
  <si>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</si>
  <si>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</si>
  <si>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</si>
  <si>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</si>
  <si>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</si>
  <si>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</si>
  <si>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</si>
  <si>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</si>
  <si>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</si>
  <si>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</si>
  <si>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</si>
  <si>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</si>
  <si>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</si>
  <si>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</si>
  <si>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</si>
  <si>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</si>
  <si>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</si>
  <si>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</si>
  <si>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</si>
  <si>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</si>
  <si>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</si>
  <si>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</si>
  <si>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</si>
  <si>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</si>
  <si>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</si>
  <si>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</si>
  <si>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</si>
  <si>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</si>
  <si>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</si>
  <si>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</si>
  <si>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</si>
  <si>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</si>
  <si>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</si>
  <si>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</si>
  <si>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</si>
  <si>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</si>
  <si>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</si>
  <si>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</si>
  <si>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</si>
  <si>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</si>
  <si>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</si>
  <si>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</si>
  <si>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</si>
  <si>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</si>
  <si>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</si>
  <si>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</si>
  <si>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</si>
  <si>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</si>
  <si>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</si>
  <si>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</si>
  <si>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</si>
  <si>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</si>
  <si>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</si>
  <si>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</si>
  <si>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</si>
  <si>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</si>
  <si>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</si>
  <si>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</si>
  <si>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</si>
  <si>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</si>
  <si>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</si>
  <si>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</si>
  <si>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</si>
  <si>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</si>
  <si>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</si>
  <si>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</si>
  <si>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</si>
  <si>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</si>
  <si>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</si>
  <si>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</si>
  <si>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</si>
  <si>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</si>
  <si>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</si>
  <si>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</si>
  <si>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</si>
  <si>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</si>
  <si>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</si>
  <si>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</si>
  <si>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</si>
  <si>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</si>
  <si>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</si>
  <si>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</si>
  <si>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</si>
  <si>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</si>
  <si>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</si>
  <si>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</si>
  <si>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</si>
  <si>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</si>
  <si>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</si>
  <si>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</si>
  <si>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</si>
  <si>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</si>
  <si>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</si>
  <si>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</si>
  <si>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</si>
  <si>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</si>
  <si>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</si>
  <si>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</si>
  <si>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</si>
  <si>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</si>
  <si>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</si>
  <si>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</si>
  <si>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</si>
  <si>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</si>
  <si>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</si>
  <si>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</si>
  <si>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</si>
  <si>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</si>
  <si>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</si>
  <si>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</si>
  <si>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</si>
  <si>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</si>
  <si>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</si>
  <si>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</si>
  <si>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</si>
  <si>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</si>
  <si>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</si>
  <si>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</si>
  <si>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</si>
  <si>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</si>
  <si>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</si>
  <si>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</si>
  <si>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</si>
  <si>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</si>
  <si>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</si>
  <si>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</si>
  <si>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</si>
  <si>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</si>
  <si>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</si>
  <si>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</si>
  <si>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</si>
  <si>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</si>
  <si>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</si>
  <si>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</si>
  <si>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</si>
  <si>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</si>
  <si>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</si>
  <si>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</si>
  <si>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</si>
  <si>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</si>
  <si>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</si>
  <si>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</si>
  <si>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</si>
  <si>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</si>
  <si>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</si>
  <si>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</si>
  <si>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</si>
  <si>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</si>
  <si>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</si>
  <si>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</si>
  <si>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</si>
  <si>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</si>
  <si>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</si>
  <si>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</si>
  <si>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</si>
  <si>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</si>
  <si>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</si>
  <si>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</si>
  <si>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</si>
  <si>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</si>
  <si>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</si>
  <si>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</si>
  <si>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</si>
  <si>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</si>
  <si>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</si>
  <si>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</si>
  <si>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</si>
  <si>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</si>
  <si>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</si>
  <si>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</si>
  <si>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</si>
  <si>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</si>
  <si>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</si>
  <si>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</si>
  <si>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</si>
  <si>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</si>
  <si>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</si>
  <si>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</si>
  <si>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</si>
  <si>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</si>
  <si>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</si>
  <si>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</si>
  <si>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</si>
  <si>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</si>
  <si>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</si>
  <si>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</si>
  <si>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</si>
  <si>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</si>
  <si>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</si>
  <si>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</si>
  <si>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</si>
  <si>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</si>
  <si>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</si>
  <si>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</si>
  <si>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</si>
  <si>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</si>
  <si>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</si>
  <si>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</si>
  <si>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</si>
  <si>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</si>
  <si>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</si>
  <si>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</si>
  <si>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</si>
  <si>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</si>
  <si>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</si>
  <si>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</si>
  <si>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</si>
  <si>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</si>
  <si>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</si>
  <si>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</si>
  <si>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</si>
  <si>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</si>
  <si>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</si>
  <si>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</si>
  <si>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</si>
  <si>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</si>
  <si>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</si>
  <si>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</si>
  <si>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</si>
  <si>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</si>
  <si>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</si>
  <si>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</si>
  <si>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</si>
  <si>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</si>
  <si>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</si>
  <si>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</si>
  <si>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</si>
  <si>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</si>
  <si>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</si>
  <si>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</si>
  <si>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</si>
  <si>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</si>
  <si>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</si>
  <si>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</si>
  <si>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</si>
  <si>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</si>
  <si>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</si>
  <si>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</si>
  <si>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</si>
  <si>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</si>
  <si>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</si>
  <si>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</si>
  <si>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</si>
  <si>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</si>
  <si>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</si>
  <si>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</si>
  <si>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</si>
  <si>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</si>
  <si>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</si>
  <si>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</si>
  <si>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</si>
  <si>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</si>
  <si>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</si>
  <si>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</si>
  <si>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</si>
  <si>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</si>
  <si>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</si>
  <si>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</si>
  <si>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</si>
  <si>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</si>
  <si>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</si>
  <si>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</si>
  <si>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</si>
  <si>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</si>
  <si>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</si>
  <si>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</si>
  <si>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</si>
  <si>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</si>
  <si>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</si>
  <si>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</si>
  <si>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</si>
  <si>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</si>
  <si>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</si>
  <si>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</si>
  <si>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</si>
  <si>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</si>
  <si>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</si>
  <si>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</si>
  <si>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</si>
  <si>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</si>
  <si>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</si>
  <si>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</si>
  <si>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</si>
  <si>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</si>
  <si>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</si>
  <si>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</si>
  <si>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</si>
  <si>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</si>
  <si>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</si>
  <si>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</si>
  <si>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</si>
  <si>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</si>
  <si>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</si>
  <si>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</si>
  <si>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</si>
  <si>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</si>
  <si>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</si>
  <si>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</si>
  <si>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</si>
  <si>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</si>
  <si>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</si>
  <si>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</si>
  <si>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</si>
  <si>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</si>
  <si>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</si>
  <si>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</si>
  <si>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</si>
  <si>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</si>
  <si>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</si>
  <si>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</si>
  <si>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</si>
  <si>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</si>
  <si>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</si>
  <si>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</si>
  <si>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</si>
  <si>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</si>
  <si>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</si>
  <si>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</si>
  <si>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</si>
  <si>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</si>
  <si>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</si>
  <si>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</si>
  <si>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</si>
  <si>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</si>
  <si>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</si>
  <si>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</si>
  <si>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</si>
  <si>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</si>
  <si>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</si>
  <si>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</si>
  <si>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</si>
  <si>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</si>
  <si>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</si>
  <si>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</si>
  <si>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</si>
  <si>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</si>
  <si>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</si>
  <si>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</si>
  <si>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</si>
  <si>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</si>
  <si>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</si>
  <si>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</si>
  <si>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</si>
  <si>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</si>
  <si>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</si>
  <si>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</si>
  <si>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</si>
  <si>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</si>
  <si>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</si>
  <si>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</si>
  <si>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</si>
  <si>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</si>
  <si>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</si>
  <si>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</si>
  <si>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</si>
  <si>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</si>
  <si>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</si>
  <si>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</si>
  <si>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</si>
  <si>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</si>
  <si>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</si>
  <si>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</si>
  <si>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</si>
  <si>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</si>
  <si>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</si>
  <si>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</si>
  <si>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</si>
  <si>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</si>
  <si>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</si>
  <si>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</si>
  <si>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</si>
  <si>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</si>
  <si>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</si>
  <si>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</si>
  <si>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</si>
  <si>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</si>
  <si>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</si>
  <si>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</si>
  <si>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</si>
  <si>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</si>
  <si>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</si>
  <si>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</si>
  <si>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</si>
  <si>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</si>
  <si>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</si>
  <si>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</si>
  <si>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</si>
  <si>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</si>
  <si>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</si>
  <si>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</si>
  <si>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</si>
  <si>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</si>
  <si>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</si>
  <si>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</si>
  <si>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</si>
  <si>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</si>
  <si>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</si>
  <si>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</si>
  <si>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</si>
  <si>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</si>
  <si>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</si>
  <si>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</si>
  <si>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</si>
  <si>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</si>
  <si>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</si>
  <si>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</si>
  <si>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</si>
  <si>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</si>
  <si>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</si>
  <si>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</si>
  <si>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</si>
  <si>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</si>
  <si>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</si>
  <si>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</si>
  <si>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</si>
  <si>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</si>
  <si>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</si>
  <si>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</si>
  <si>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</si>
  <si>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</si>
  <si>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</si>
  <si>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</si>
  <si>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</si>
  <si>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</si>
  <si>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</si>
  <si>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</si>
  <si>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</si>
  <si>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</si>
  <si>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</si>
  <si>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</si>
  <si>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</si>
  <si>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</si>
  <si>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</si>
  <si>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</si>
  <si>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</si>
  <si>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</si>
  <si>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</si>
  <si>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</si>
  <si>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</si>
  <si>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</si>
  <si>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</si>
  <si>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</si>
  <si>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</si>
  <si>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</si>
  <si>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</si>
  <si>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</si>
  <si>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</si>
  <si>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</si>
  <si>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</si>
  <si>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</si>
  <si>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</si>
  <si>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</si>
  <si>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</si>
  <si>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</si>
  <si>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</si>
  <si>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</si>
  <si>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</si>
  <si>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</si>
  <si>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</si>
  <si>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</si>
  <si>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</si>
  <si>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</si>
  <si>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</si>
  <si>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</si>
  <si>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</si>
  <si>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</si>
  <si>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</si>
  <si>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</si>
  <si>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</si>
  <si>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</si>
  <si>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</si>
  <si>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</si>
  <si>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</si>
  <si>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</si>
  <si>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</si>
  <si>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</si>
  <si>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</si>
  <si>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</si>
  <si>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</si>
  <si>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</si>
  <si>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</si>
  <si>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</si>
  <si>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</si>
  <si>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</si>
  <si>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</si>
  <si>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</si>
  <si>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</si>
  <si>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</si>
  <si>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</si>
  <si>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</si>
  <si>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</si>
  <si>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</si>
  <si>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</si>
  <si>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</si>
  <si>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</si>
  <si>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</si>
  <si>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</si>
  <si>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</si>
  <si>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</si>
  <si>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</si>
  <si>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</si>
  <si>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</si>
  <si>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</si>
  <si>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</si>
  <si>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</si>
  <si>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</si>
  <si>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</si>
  <si>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</si>
  <si>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</si>
  <si>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</si>
  <si>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</si>
  <si>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</si>
  <si>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</si>
  <si>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</si>
  <si>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</si>
  <si>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</si>
  <si>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</si>
  <si>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</si>
  <si>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</si>
  <si>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</si>
  <si>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</si>
  <si>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</si>
  <si>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</si>
  <si>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</si>
  <si>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</si>
  <si>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</si>
  <si>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</si>
  <si>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</si>
  <si>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</si>
  <si>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</si>
  <si>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</si>
  <si>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</si>
  <si>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</si>
  <si>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</si>
  <si>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</si>
  <si>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</si>
  <si>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</si>
  <si>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</si>
  <si>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</si>
  <si>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</si>
  <si>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</si>
  <si>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</si>
  <si>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</si>
  <si>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</si>
  <si>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</si>
  <si>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</si>
  <si>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</si>
  <si>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</si>
  <si>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</si>
  <si>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</si>
  <si>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</si>
  <si>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</si>
  <si>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</si>
  <si>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</si>
  <si>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</si>
  <si>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</si>
  <si>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</si>
  <si>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</si>
  <si>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</si>
  <si>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</si>
  <si>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</si>
  <si>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</si>
  <si>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</si>
  <si>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</si>
  <si>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</si>
  <si>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</si>
  <si>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</si>
  <si>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</si>
  <si>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</si>
  <si>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</si>
  <si>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</si>
  <si>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</si>
  <si>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</si>
  <si>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</si>
  <si>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</si>
  <si>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</si>
  <si>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</si>
  <si>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</si>
  <si>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</si>
  <si>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</si>
  <si>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</si>
  <si>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</si>
  <si>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</si>
  <si>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</si>
  <si>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</si>
  <si>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</si>
  <si>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</si>
  <si>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</si>
  <si>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</si>
  <si>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</si>
  <si>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</si>
  <si>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</si>
  <si>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</si>
  <si>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</si>
  <si>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</si>
  <si>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</si>
  <si>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</si>
  <si>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</si>
  <si>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</si>
  <si>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</si>
  <si>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</si>
  <si>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</si>
  <si>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</si>
  <si>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</si>
  <si>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</si>
  <si>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</si>
  <si>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</si>
  <si>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</si>
  <si>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</si>
  <si>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</si>
  <si>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</si>
  <si>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</si>
  <si>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</si>
  <si>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</si>
  <si>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</si>
  <si>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</si>
  <si>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</si>
  <si>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</si>
  <si>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</si>
  <si>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</si>
  <si>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</si>
  <si>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</si>
  <si>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</si>
  <si>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</si>
  <si>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</si>
  <si>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</si>
  <si>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</si>
  <si>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</si>
  <si>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</si>
  <si>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</si>
  <si>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</si>
  <si>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</si>
  <si>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</si>
  <si>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</si>
  <si>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</si>
  <si>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</si>
  <si>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</si>
  <si>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</si>
  <si>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</si>
  <si>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</si>
  <si>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</si>
  <si>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</si>
  <si>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</si>
  <si>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</si>
  <si>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</si>
  <si>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</si>
  <si>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</si>
  <si>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</si>
  <si>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</si>
  <si>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</si>
  <si>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</si>
  <si>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</si>
  <si>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</si>
  <si>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</si>
  <si>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</si>
  <si>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</si>
  <si>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</si>
  <si>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</si>
  <si>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</si>
  <si>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</si>
  <si>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</si>
  <si>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</si>
  <si>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</si>
  <si>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</si>
  <si>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</si>
  <si>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</si>
  <si>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</si>
  <si>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</si>
  <si>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</si>
  <si>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</si>
  <si>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</si>
  <si>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</si>
  <si>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</si>
  <si>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</si>
  <si>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</si>
  <si>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</si>
  <si>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</si>
  <si>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</si>
  <si>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</si>
  <si>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</si>
  <si>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</si>
  <si>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</si>
  <si>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</si>
  <si>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</si>
  <si>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</si>
  <si>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</si>
  <si>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</si>
  <si>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</si>
  <si>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</si>
  <si>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</si>
  <si>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</si>
  <si>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</si>
  <si>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</si>
  <si>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</si>
  <si>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</si>
  <si>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</si>
  <si>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</si>
  <si>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</si>
  <si>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</si>
  <si>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</si>
  <si>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</si>
  <si>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</si>
  <si>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</si>
  <si>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</si>
  <si>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</si>
  <si>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</si>
  <si>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</si>
  <si>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</si>
  <si>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</si>
  <si>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</si>
  <si>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</si>
  <si>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</si>
  <si>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</si>
  <si>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</si>
  <si>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</si>
  <si>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</si>
  <si>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</si>
  <si>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</si>
  <si>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</si>
  <si>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</si>
  <si>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</si>
  <si>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</si>
  <si>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</si>
  <si>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</si>
  <si>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</si>
  <si>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</si>
  <si>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</si>
  <si>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</si>
  <si>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</si>
  <si>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</si>
  <si>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</si>
  <si>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</si>
  <si>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</si>
  <si>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</si>
  <si>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</si>
  <si>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</si>
  <si>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</si>
  <si>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</si>
  <si>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</si>
  <si>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</si>
  <si>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</si>
  <si>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</si>
  <si>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</si>
  <si>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</si>
  <si>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</si>
  <si>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</si>
  <si>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</si>
  <si>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</si>
  <si>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</si>
  <si>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</si>
  <si>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</si>
  <si>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</si>
  <si>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</si>
  <si>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</si>
  <si>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</si>
  <si>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</si>
  <si>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</si>
  <si>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</si>
  <si>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</si>
  <si>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</si>
  <si>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</si>
  <si>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</si>
  <si>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</si>
  <si>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</si>
  <si>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</si>
  <si>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</si>
  <si>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</si>
  <si>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</si>
  <si>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</si>
  <si>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</si>
  <si>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</si>
  <si>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</si>
  <si>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</si>
  <si>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</si>
  <si>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</si>
  <si>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</si>
  <si>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</si>
  <si>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</si>
  <si>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</si>
  <si>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</si>
  <si>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</si>
  <si>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</si>
  <si>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</si>
  <si>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</si>
  <si>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</si>
  <si>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</si>
  <si>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</si>
  <si>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</si>
  <si>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</si>
  <si>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</si>
  <si>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</si>
  <si>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</si>
  <si>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</si>
  <si>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</si>
  <si>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</si>
  <si>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</si>
  <si>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</si>
  <si>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</si>
  <si>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</si>
  <si>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</si>
  <si>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</si>
  <si>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</si>
  <si>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</si>
  <si>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</si>
  <si>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</si>
  <si>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</si>
  <si>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</si>
  <si>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</si>
  <si>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</si>
  <si>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</si>
  <si>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</si>
  <si>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</si>
  <si>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</si>
  <si>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</si>
  <si>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</si>
  <si>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</si>
  <si>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</si>
  <si>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</si>
  <si>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</si>
  <si>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</si>
  <si>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</si>
  <si>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</si>
  <si>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</si>
  <si>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</si>
  <si>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</si>
  <si>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</si>
  <si>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</si>
  <si>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</si>
  <si>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</si>
  <si>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</si>
  <si>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</si>
  <si>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</si>
  <si>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</si>
  <si>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</si>
  <si>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</si>
  <si>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</si>
  <si>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</si>
  <si>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</si>
  <si>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</si>
  <si>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</si>
  <si>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</si>
  <si>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</si>
  <si>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</si>
  <si>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</si>
  <si>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</si>
  <si>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</si>
  <si>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</si>
  <si>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</si>
  <si>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</si>
  <si>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</si>
  <si>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</si>
  <si>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</si>
  <si>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</si>
  <si>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</si>
  <si>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</si>
  <si>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</si>
  <si>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</si>
  <si>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</si>
  <si>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</si>
  <si>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</si>
  <si>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</si>
  <si>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</si>
  <si>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</si>
  <si>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</si>
  <si>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</si>
  <si>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</si>
  <si>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</si>
  <si>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</si>
  <si>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</si>
  <si>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</si>
  <si>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</si>
  <si>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</si>
  <si>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</si>
  <si>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</si>
  <si>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</si>
  <si>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</si>
  <si>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</si>
  <si>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</si>
  <si>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</si>
  <si>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</si>
  <si>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</si>
  <si>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</si>
  <si>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</si>
  <si>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</si>
  <si>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</si>
  <si>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</si>
  <si>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</si>
  <si>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</si>
  <si>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</si>
  <si>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</si>
  <si>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</si>
  <si>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</si>
  <si>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</si>
  <si>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</si>
  <si>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</si>
  <si>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</si>
  <si>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</si>
  <si>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</si>
  <si>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</si>
  <si>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</si>
  <si>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</si>
  <si>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</si>
  <si>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</si>
  <si>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</si>
  <si>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</si>
  <si>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</si>
  <si>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</si>
  <si>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</si>
  <si>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</si>
  <si>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</si>
  <si>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</si>
  <si>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</si>
  <si>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</si>
  <si>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</si>
  <si>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</si>
  <si>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</si>
  <si>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</si>
  <si>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</si>
  <si>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</si>
  <si>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</si>
  <si>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</si>
  <si>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</si>
  <si>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</si>
  <si>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</si>
  <si>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</si>
  <si>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</si>
  <si>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</si>
  <si>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</si>
  <si>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</si>
  <si>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</si>
  <si>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</si>
  <si>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</si>
  <si>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</si>
  <si>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</si>
  <si>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</si>
  <si>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</si>
  <si>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</si>
  <si>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</si>
  <si>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</si>
  <si>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</si>
  <si>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</si>
  <si>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</si>
  <si>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</si>
  <si>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</si>
  <si>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</si>
  <si>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</si>
  <si>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</si>
  <si>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</si>
  <si>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</si>
  <si>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</si>
  <si>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</si>
  <si>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</si>
  <si>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</si>
  <si>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</si>
  <si>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</si>
  <si>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</si>
  <si>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</si>
  <si>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</si>
  <si>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</si>
  <si>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</si>
  <si>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</si>
  <si>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</si>
  <si>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</si>
  <si>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</si>
  <si>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</si>
  <si>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</si>
  <si>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</si>
  <si>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</si>
  <si>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</si>
  <si>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</si>
  <si>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</si>
  <si>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</si>
  <si>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</si>
  <si>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</si>
  <si>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</si>
  <si>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</si>
  <si>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</si>
  <si>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</si>
  <si>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</si>
  <si>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</si>
  <si>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</si>
  <si>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</si>
  <si>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</si>
  <si>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</si>
  <si>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</si>
  <si>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</si>
  <si>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</si>
  <si>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</si>
  <si>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</si>
  <si>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</si>
  <si>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</si>
  <si>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</si>
  <si>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</si>
  <si>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</si>
  <si>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</si>
  <si>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</si>
  <si>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</si>
  <si>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</si>
  <si>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</si>
  <si>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</si>
  <si>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</si>
  <si>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</si>
  <si>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</si>
  <si>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</si>
  <si>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</si>
  <si>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</si>
  <si>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</si>
  <si>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</si>
  <si>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</si>
  <si>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</si>
  <si>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</si>
  <si>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</si>
  <si>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</si>
  <si>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</si>
  <si>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</si>
  <si>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</si>
  <si>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</si>
  <si>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</si>
  <si>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</si>
  <si>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</si>
  <si>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</si>
  <si>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</si>
  <si>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</si>
  <si>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</si>
  <si>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</si>
  <si>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</si>
  <si>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</si>
  <si>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</si>
  <si>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</si>
  <si>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</si>
  <si>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</si>
  <si>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</si>
  <si>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</si>
  <si>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</si>
  <si>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</si>
  <si>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</si>
  <si>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</si>
  <si>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</si>
  <si>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</si>
  <si>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</si>
  <si>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</si>
  <si>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</si>
  <si>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</si>
  <si>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</si>
  <si>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</si>
  <si>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</si>
  <si>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</si>
  <si>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</si>
  <si>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</si>
  <si>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</si>
  <si>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</si>
  <si>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</si>
  <si>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</si>
  <si>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</si>
  <si>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</si>
  <si>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</si>
  <si>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</si>
  <si>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</si>
  <si>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</si>
  <si>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</si>
  <si>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</si>
  <si>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</si>
  <si>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</si>
  <si>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</si>
  <si>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</si>
  <si>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</si>
  <si>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</si>
  <si>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</si>
  <si>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</si>
  <si>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</si>
  <si>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</si>
  <si>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</si>
  <si>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</si>
  <si>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</si>
  <si>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</si>
  <si>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</si>
  <si>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</si>
  <si>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</si>
  <si>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</si>
  <si>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</si>
  <si>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</si>
  <si>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</si>
  <si>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</si>
  <si>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</si>
  <si>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</si>
  <si>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</si>
  <si>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</si>
  <si>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</si>
  <si>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</si>
  <si>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</si>
  <si>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</si>
  <si>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</si>
  <si>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</si>
  <si>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</si>
  <si>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</si>
  <si>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</si>
  <si>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</si>
  <si>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</si>
  <si>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</si>
  <si>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</si>
  <si>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</si>
  <si>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</si>
  <si>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</si>
  <si>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</si>
  <si>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</si>
  <si>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</si>
  <si>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</si>
  <si>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</si>
  <si>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</si>
  <si>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</si>
  <si>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</si>
  <si>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</si>
  <si>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</si>
  <si>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</si>
  <si>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</si>
  <si>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</si>
  <si>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</si>
  <si>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</si>
  <si>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</si>
  <si>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</si>
  <si>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</si>
  <si>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</si>
  <si>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</si>
  <si>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</si>
  <si>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</si>
  <si>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</si>
  <si>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</si>
  <si>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</si>
  <si>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</si>
  <si>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</si>
  <si>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</si>
  <si>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</si>
  <si>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</si>
  <si>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</si>
  <si>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</si>
  <si>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</si>
  <si>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</si>
  <si>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</si>
  <si>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</si>
  <si>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</si>
  <si>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</si>
  <si>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</si>
  <si>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</si>
  <si>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</si>
  <si>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</si>
  <si>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</si>
  <si>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</si>
  <si>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</si>
  <si>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</si>
  <si>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</si>
  <si>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</si>
  <si>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</si>
  <si>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</si>
  <si>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</si>
  <si>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</si>
  <si>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</si>
  <si>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</si>
  <si>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</si>
  <si>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</si>
  <si>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</si>
  <si>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</si>
  <si>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</si>
  <si>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</si>
  <si>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</si>
  <si>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</si>
  <si>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</si>
  <si>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</si>
  <si>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</si>
  <si>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</si>
  <si>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</si>
  <si>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</si>
  <si>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</si>
  <si>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</si>
  <si>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</si>
  <si>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</si>
  <si>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</si>
  <si>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</si>
  <si>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</si>
  <si>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</si>
  <si>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</si>
  <si>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</si>
  <si>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</si>
  <si>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</si>
  <si>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</si>
  <si>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</si>
  <si>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</si>
  <si>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</si>
  <si>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</si>
  <si>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</si>
  <si>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</si>
  <si>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</si>
  <si>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</si>
  <si>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</si>
  <si>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</si>
  <si>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</si>
  <si>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</si>
  <si>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</si>
  <si>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</si>
  <si>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</si>
  <si>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</si>
  <si>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</si>
  <si>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</si>
  <si>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</si>
  <si>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</si>
  <si>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</si>
  <si>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</si>
  <si>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</si>
  <si>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</si>
  <si>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</si>
  <si>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</si>
  <si>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</si>
  <si>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</si>
  <si>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</si>
  <si>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</si>
  <si>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</si>
  <si>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</si>
  <si>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</si>
  <si>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</si>
  <si>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</si>
  <si>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</si>
  <si>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</si>
  <si>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</si>
  <si>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</si>
  <si>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</si>
  <si>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</si>
  <si>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</si>
  <si>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</si>
  <si>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</si>
  <si>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</si>
  <si>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</si>
  <si>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</si>
  <si>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</si>
  <si>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</si>
  <si>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</si>
  <si>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</si>
  <si>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</si>
  <si>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</si>
  <si>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</si>
  <si>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</si>
  <si>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</si>
  <si>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</si>
  <si>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</si>
  <si>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</si>
  <si>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</si>
  <si>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</si>
  <si>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</si>
  <si>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</si>
  <si>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</si>
  <si>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</si>
  <si>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</si>
  <si>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</si>
  <si>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</si>
  <si>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</si>
  <si>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</si>
  <si>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</si>
  <si>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</si>
  <si>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</si>
  <si>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</si>
  <si>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</si>
  <si>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</si>
  <si>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</si>
  <si>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</si>
  <si>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</si>
  <si>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</si>
  <si>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</si>
  <si>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</si>
  <si>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</si>
  <si>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</si>
  <si>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</si>
  <si>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</si>
  <si>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</si>
  <si>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</si>
  <si>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</si>
  <si>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</si>
  <si>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</si>
  <si>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</si>
  <si>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</si>
  <si>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</si>
  <si>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</si>
  <si>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</si>
  <si>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</si>
  <si>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</si>
  <si>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</si>
  <si>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</si>
  <si>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</si>
  <si>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</si>
  <si>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</si>
  <si>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</si>
  <si>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</si>
  <si>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</si>
  <si>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</si>
  <si>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</si>
  <si>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</si>
  <si>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</si>
  <si>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</si>
  <si>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</si>
  <si>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</si>
  <si>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</si>
  <si>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</si>
  <si>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</si>
  <si>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</si>
  <si>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</si>
  <si>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</si>
  <si>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</si>
  <si>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</si>
  <si>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</si>
  <si>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</si>
  <si>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</si>
  <si>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</si>
  <si>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</si>
  <si>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</si>
  <si>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</si>
  <si>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</si>
  <si>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</si>
  <si>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</si>
  <si>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</si>
  <si>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</si>
  <si>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</si>
  <si>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</si>
  <si>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</si>
  <si>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</si>
  <si>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</si>
  <si>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</si>
  <si>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</si>
  <si>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</si>
  <si>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</si>
  <si>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</si>
  <si>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</si>
  <si>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</si>
  <si>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</si>
  <si>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</si>
  <si>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</si>
  <si>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</si>
  <si>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</si>
  <si>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</si>
  <si>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</si>
  <si>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</si>
  <si>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</si>
  <si>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</si>
  <si>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</si>
  <si>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</si>
  <si>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</si>
  <si>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</si>
  <si>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</si>
  <si>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</si>
  <si>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</si>
  <si>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</si>
  <si>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</si>
  <si>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</si>
  <si>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</si>
  <si>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</si>
  <si>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</si>
  <si>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</si>
  <si>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</si>
  <si>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</si>
  <si>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</si>
  <si>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</si>
  <si>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</si>
  <si>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</si>
  <si>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</si>
  <si>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</si>
  <si>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</si>
  <si>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</si>
  <si>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</si>
  <si>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</si>
  <si>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</si>
  <si>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</si>
  <si>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</si>
  <si>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</si>
  <si>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</si>
  <si>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</si>
  <si>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</si>
  <si>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</si>
  <si>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</si>
  <si>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</si>
  <si>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</si>
  <si>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</si>
  <si>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</si>
  <si>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</si>
  <si>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</si>
  <si>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</si>
  <si>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</si>
  <si>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</si>
  <si>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</si>
  <si>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</si>
  <si>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</si>
  <si>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</si>
  <si>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</si>
  <si>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</si>
  <si>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</si>
  <si>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</si>
  <si>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</si>
  <si>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</si>
  <si>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</si>
  <si>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</si>
  <si>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</si>
  <si>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</si>
  <si>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</si>
  <si>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</si>
  <si>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</si>
  <si>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</si>
  <si>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</si>
  <si>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</si>
  <si>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</si>
  <si>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</si>
  <si>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</si>
  <si>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</si>
  <si>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</si>
  <si>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</si>
  <si>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</si>
  <si>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</si>
  <si>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</si>
  <si>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</si>
  <si>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</si>
  <si>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</si>
  <si>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</si>
  <si>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</si>
  <si>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</si>
  <si>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</si>
  <si>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</si>
  <si>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</si>
  <si>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</si>
  <si>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</si>
  <si>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</si>
  <si>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</si>
  <si>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</si>
  <si>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</si>
  <si>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</si>
  <si>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</si>
  <si>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</si>
  <si>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</si>
  <si>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</si>
  <si>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</si>
  <si>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</si>
  <si>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</si>
  <si>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</si>
  <si>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</si>
  <si>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</si>
  <si>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</si>
  <si>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</si>
  <si>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</si>
  <si>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</si>
  <si>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</si>
  <si>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</si>
  <si>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</si>
  <si>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</si>
  <si>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</si>
  <si>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</si>
  <si>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</si>
  <si>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</si>
  <si>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</si>
  <si>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</si>
  <si>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</si>
  <si>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</si>
  <si>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</si>
  <si>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</si>
  <si>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</si>
  <si>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</si>
  <si>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</si>
  <si>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</si>
  <si>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</si>
  <si>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</si>
  <si>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</si>
  <si>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</si>
  <si>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</si>
  <si>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</si>
  <si>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</si>
  <si>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</si>
  <si>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</si>
  <si>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</si>
  <si>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</si>
  <si>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</si>
  <si>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</si>
  <si>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</si>
  <si>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</si>
  <si>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</si>
  <si>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</si>
  <si>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</si>
  <si>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</si>
  <si>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</si>
  <si>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</si>
  <si>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</si>
  <si>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</si>
  <si>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</si>
  <si>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</si>
  <si>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</si>
  <si>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</si>
  <si>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</si>
  <si>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</si>
  <si>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</si>
  <si>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</si>
  <si>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</si>
  <si>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</si>
  <si>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</si>
  <si>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</si>
  <si>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</si>
  <si>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</si>
  <si>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</si>
  <si>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</si>
  <si>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</si>
  <si>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</si>
  <si>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</si>
  <si>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</si>
  <si>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</si>
  <si>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</si>
  <si>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</si>
  <si>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</si>
  <si>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</si>
  <si>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</si>
  <si>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</si>
  <si>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</si>
  <si>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</si>
  <si>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</si>
  <si>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</si>
  <si>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</si>
  <si>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</si>
  <si>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</si>
  <si>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</si>
  <si>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</si>
  <si>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</si>
  <si>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</si>
  <si>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</si>
  <si>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</si>
  <si>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</si>
  <si>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</si>
  <si>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</si>
  <si>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</si>
  <si>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</si>
  <si>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</si>
  <si>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</si>
  <si>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</si>
  <si>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</si>
  <si>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</si>
  <si>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</si>
  <si>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</si>
  <si>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</si>
  <si>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</si>
  <si>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</si>
  <si>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</si>
  <si>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</si>
  <si>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</si>
  <si>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</si>
  <si>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</si>
  <si>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</si>
  <si>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</si>
  <si>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</si>
  <si>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</si>
  <si>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</si>
  <si>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</si>
  <si>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</si>
  <si>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</si>
  <si>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</si>
  <si>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</si>
  <si>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</si>
  <si>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</si>
  <si>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</si>
  <si>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</si>
  <si>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</si>
  <si>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</si>
  <si>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</si>
  <si>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</si>
  <si>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</si>
  <si>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</si>
  <si>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</si>
  <si>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</si>
  <si>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</si>
  <si>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</si>
  <si>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</si>
  <si>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</si>
  <si>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</si>
  <si>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</si>
  <si>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</si>
  <si>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</si>
  <si>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</si>
  <si>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</si>
  <si>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</si>
  <si>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</si>
  <si>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</si>
  <si>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</si>
  <si>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</si>
  <si>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</si>
  <si>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</si>
  <si>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</si>
  <si>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</si>
  <si>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</si>
  <si>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</si>
  <si>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</si>
  <si>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</si>
  <si>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</si>
  <si>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</si>
  <si>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</si>
  <si>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</si>
  <si>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</si>
  <si>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</si>
  <si>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</si>
  <si>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</si>
  <si>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</si>
  <si>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</si>
  <si>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</si>
  <si>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</si>
  <si>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</si>
  <si>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</si>
  <si>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</si>
  <si>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</si>
  <si>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</si>
  <si>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</si>
  <si>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</si>
  <si>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</si>
  <si>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</si>
  <si>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</si>
  <si>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</si>
  <si>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</si>
  <si>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</si>
  <si>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</si>
  <si>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</si>
  <si>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</si>
  <si>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</si>
  <si>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</si>
  <si>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</si>
  <si>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</si>
  <si>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</si>
  <si>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</si>
  <si>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</si>
  <si>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</si>
  <si>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</si>
  <si>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</si>
  <si>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</si>
  <si>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</si>
  <si>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</si>
  <si>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</si>
  <si>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</si>
  <si>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</si>
  <si>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</si>
  <si>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</si>
  <si>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</si>
  <si>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</si>
  <si>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</si>
  <si>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</si>
  <si>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</si>
  <si>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</si>
  <si>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</si>
  <si>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</si>
  <si>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</si>
  <si>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</si>
  <si>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</si>
  <si>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</si>
  <si>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</si>
  <si>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</si>
  <si>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</si>
  <si>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</si>
  <si>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</si>
  <si>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</si>
  <si>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</si>
  <si>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</si>
  <si>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</si>
  <si>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</si>
  <si>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</si>
  <si>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</si>
  <si>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</si>
  <si>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</si>
  <si>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</si>
  <si>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</si>
  <si>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</si>
  <si>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</si>
  <si>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</si>
  <si>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</si>
  <si>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</si>
  <si>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</si>
  <si>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</si>
  <si>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</si>
  <si>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</si>
  <si>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</si>
  <si>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</si>
  <si>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</si>
  <si>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</si>
  <si>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</si>
  <si>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</si>
  <si>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</si>
  <si>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</si>
  <si>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</si>
  <si>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</si>
  <si>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</si>
  <si>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</si>
  <si>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</si>
  <si>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</si>
  <si>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</si>
  <si>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</si>
  <si>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</si>
  <si>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</si>
  <si>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</si>
  <si>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</si>
  <si>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</si>
  <si>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</si>
  <si>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</si>
  <si>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</si>
  <si>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</si>
  <si>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</si>
  <si>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</si>
  <si>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</si>
  <si>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</si>
  <si>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</si>
  <si>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</si>
  <si>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</si>
  <si>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</si>
  <si>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</si>
  <si>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</si>
  <si>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</si>
  <si>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</si>
  <si>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</si>
  <si>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</si>
  <si>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</si>
  <si>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</si>
  <si>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</si>
  <si>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</si>
  <si>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</si>
  <si>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</si>
  <si>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</si>
  <si>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</si>
  <si>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</si>
  <si>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</si>
  <si>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</si>
  <si>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</si>
  <si>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</si>
  <si>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</si>
  <si>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</si>
  <si>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</si>
  <si>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</si>
  <si>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</si>
  <si>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</si>
  <si>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</si>
  <si>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</si>
  <si>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</si>
  <si>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</si>
  <si>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</si>
  <si>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</si>
  <si>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</si>
  <si>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</si>
  <si>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</si>
  <si>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</si>
  <si>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</si>
  <si>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</si>
  <si>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</si>
  <si>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</si>
  <si>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</si>
  <si>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</si>
  <si>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</si>
  <si>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</si>
  <si>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</si>
  <si>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</si>
  <si>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</si>
  <si>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</si>
  <si>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</si>
  <si>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</si>
  <si>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</si>
  <si>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</si>
  <si>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</si>
  <si>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</si>
  <si>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</si>
  <si>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</si>
  <si>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</si>
  <si>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</si>
  <si>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</si>
  <si>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</si>
  <si>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</si>
  <si>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</si>
  <si>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</si>
  <si>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</si>
  <si>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</si>
  <si>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</si>
  <si>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</si>
  <si>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</si>
  <si>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</si>
  <si>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</si>
  <si>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</si>
  <si>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</si>
  <si>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</si>
  <si>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</si>
  <si>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</si>
  <si>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</si>
  <si>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</si>
  <si>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</si>
  <si>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</si>
  <si>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</si>
  <si>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</si>
  <si>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</si>
  <si>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</si>
  <si>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</si>
  <si>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</si>
  <si>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</si>
  <si>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</si>
  <si>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</si>
  <si>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</si>
  <si>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</si>
  <si>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</si>
  <si>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</si>
  <si>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</si>
  <si>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</si>
  <si>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</si>
  <si>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</si>
  <si>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</si>
  <si>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</si>
  <si>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</si>
  <si>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</si>
  <si>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</si>
  <si>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</si>
  <si>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</si>
  <si>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</si>
  <si>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</si>
  <si>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</si>
  <si>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</si>
  <si>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</si>
  <si>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</si>
  <si>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</si>
  <si>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</si>
  <si>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</si>
  <si>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</si>
  <si>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</si>
  <si>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</si>
  <si>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</si>
  <si>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</si>
  <si>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</si>
  <si>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</si>
  <si>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</si>
  <si>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</si>
  <si>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</si>
  <si>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</si>
  <si>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</si>
  <si>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</si>
  <si>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</si>
  <si>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</si>
  <si>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</si>
  <si>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</si>
  <si>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</si>
  <si>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</si>
  <si>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</si>
  <si>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</si>
  <si>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</si>
  <si>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</si>
  <si>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</si>
  <si>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</si>
  <si>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</si>
  <si>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</si>
  <si>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</si>
  <si>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</si>
  <si>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</si>
  <si>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</si>
  <si>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</si>
  <si>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</si>
  <si>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</si>
  <si>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</si>
  <si>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</si>
  <si>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</si>
  <si>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</si>
  <si>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</si>
  <si>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</si>
  <si>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</si>
  <si>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</si>
  <si>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</si>
  <si>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</si>
  <si>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</si>
  <si>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</si>
  <si>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</si>
  <si>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</si>
  <si>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</si>
  <si>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</si>
  <si>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</si>
  <si>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</si>
  <si>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</si>
  <si>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</si>
  <si>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</si>
  <si>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</si>
  <si>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</si>
  <si>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</si>
  <si>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</si>
  <si>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</si>
  <si>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</si>
  <si>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</si>
  <si>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</si>
  <si>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</si>
  <si>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</si>
  <si>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</si>
  <si>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</si>
  <si>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</si>
  <si>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</si>
  <si>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</si>
  <si>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</si>
  <si>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</si>
  <si>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</si>
  <si>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</si>
  <si>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</si>
  <si>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</si>
  <si>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</si>
  <si>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</si>
  <si>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</si>
  <si>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</si>
  <si>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</si>
  <si>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</si>
  <si>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</si>
  <si>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</si>
  <si>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</si>
  <si>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</si>
  <si>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</si>
  <si>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</si>
  <si>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</si>
  <si>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</si>
  <si>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</si>
  <si>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</si>
  <si>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</si>
  <si>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</si>
  <si>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</si>
  <si>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</si>
  <si>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</si>
  <si>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</si>
  <si>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</si>
  <si>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</si>
  <si>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</si>
  <si>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</si>
  <si>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</si>
  <si>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</si>
  <si>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</si>
  <si>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</si>
  <si>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</si>
  <si>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</si>
  <si>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</si>
  <si>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</si>
  <si>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</si>
  <si>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</si>
  <si>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</si>
  <si>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</si>
  <si>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</si>
  <si>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</si>
  <si>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</si>
  <si>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</si>
  <si>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</si>
  <si>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</si>
  <si>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</si>
  <si>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</si>
  <si>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</si>
  <si>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</si>
  <si>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</si>
  <si>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</si>
  <si>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</si>
  <si>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</si>
  <si>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</si>
  <si>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</si>
  <si>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</si>
  <si>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</si>
  <si>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</si>
  <si>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</si>
  <si>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</si>
  <si>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</si>
  <si>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</si>
  <si>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</si>
  <si>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</si>
  <si>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</si>
  <si>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</si>
  <si>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</si>
  <si>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</si>
  <si>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</si>
  <si>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</si>
  <si>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</si>
  <si>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</si>
  <si>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</si>
  <si>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</si>
  <si>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</si>
  <si>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</si>
  <si>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</si>
  <si>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</si>
  <si>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</si>
  <si>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</si>
  <si>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</si>
  <si>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</si>
  <si>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</si>
  <si>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</si>
  <si>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</si>
  <si>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</si>
  <si>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</si>
  <si>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</si>
  <si>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</si>
  <si>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</si>
  <si>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</si>
  <si>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</si>
  <si>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</si>
  <si>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</si>
  <si>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</si>
  <si>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</si>
  <si>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</si>
  <si>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</si>
  <si>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</si>
  <si>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</si>
  <si>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</si>
  <si>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</si>
  <si>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</si>
  <si>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</si>
  <si>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</si>
  <si>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</si>
  <si>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</si>
  <si>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</si>
  <si>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</si>
  <si>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</si>
  <si>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</si>
  <si>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</si>
  <si>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</si>
  <si>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</si>
  <si>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</si>
  <si>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</si>
  <si>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</si>
  <si>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</si>
  <si>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</si>
  <si>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</si>
  <si>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</si>
  <si>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</si>
  <si>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</si>
  <si>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</si>
  <si>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</si>
  <si>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</si>
  <si>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</si>
  <si>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</si>
  <si>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</si>
  <si>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</si>
  <si>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</si>
  <si>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</si>
  <si>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</si>
  <si>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</si>
  <si>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</si>
  <si>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</si>
  <si>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</si>
  <si>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</si>
  <si>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</si>
  <si>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</si>
  <si>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</si>
  <si>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</si>
  <si>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</si>
  <si>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</si>
  <si>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</si>
  <si>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</si>
  <si>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</si>
  <si>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</si>
  <si>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</si>
  <si>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</si>
  <si>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</si>
  <si>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</si>
  <si>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</si>
  <si>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</si>
  <si>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</si>
  <si>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</si>
  <si>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</si>
  <si>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</si>
  <si>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</si>
  <si>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</si>
  <si>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</si>
  <si>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</si>
  <si>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</si>
  <si>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</si>
  <si>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</si>
  <si>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</si>
  <si>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</si>
  <si>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</si>
  <si>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</si>
  <si>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</si>
  <si>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</si>
  <si>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</si>
  <si>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</si>
  <si>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</si>
  <si>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</si>
  <si>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</si>
  <si>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</si>
  <si>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</si>
  <si>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</si>
  <si>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</si>
  <si>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</si>
  <si>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</si>
  <si>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</si>
  <si>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</si>
  <si>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</si>
  <si>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</si>
  <si>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</si>
  <si>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</si>
  <si>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</si>
  <si>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</si>
  <si>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</si>
  <si>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</si>
  <si>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</si>
  <si>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</si>
  <si>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</si>
  <si>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</si>
  <si>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</si>
  <si>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</si>
  <si>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</si>
  <si>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</si>
  <si>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</si>
  <si>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</si>
  <si>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</si>
  <si>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</si>
  <si>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</si>
  <si>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</si>
  <si>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</si>
  <si>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</si>
  <si>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</si>
  <si>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</si>
  <si>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</si>
  <si>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</si>
  <si>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</si>
  <si>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</si>
  <si>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</si>
  <si>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</si>
  <si>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</si>
  <si>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</si>
  <si>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</si>
  <si>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</si>
  <si>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</si>
  <si>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</si>
  <si>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</si>
  <si>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</si>
  <si>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</si>
  <si>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</si>
  <si>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</si>
  <si>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</si>
  <si>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</si>
  <si>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</si>
  <si>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</si>
  <si>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</si>
  <si>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</si>
  <si>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</si>
  <si>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</si>
  <si>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</si>
  <si>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</si>
  <si>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</si>
  <si>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</si>
  <si>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</si>
  <si>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</si>
  <si>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</si>
  <si>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</si>
  <si>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</si>
  <si>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</si>
  <si>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</si>
  <si>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</si>
  <si>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</si>
  <si>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</si>
  <si>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</si>
  <si>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</si>
  <si>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</si>
  <si>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</si>
  <si>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</si>
  <si>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</si>
  <si>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</si>
  <si>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</si>
  <si>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</si>
  <si>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</si>
  <si>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</si>
  <si>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</si>
  <si>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</si>
  <si>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</si>
  <si>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</si>
  <si>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</si>
  <si>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</si>
  <si>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</si>
  <si>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</si>
  <si>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</si>
  <si>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</si>
  <si>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</si>
  <si>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</si>
  <si>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</si>
  <si>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</si>
  <si>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</si>
  <si>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</si>
  <si>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</si>
  <si>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</si>
  <si>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</si>
  <si>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</si>
  <si>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</si>
  <si>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</si>
  <si>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</si>
  <si>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</si>
  <si>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</si>
  <si>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</si>
  <si>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</si>
  <si>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</si>
  <si>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</si>
  <si>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</si>
  <si>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</si>
  <si>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</si>
  <si>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</si>
  <si>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</si>
  <si>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</si>
  <si>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</si>
  <si>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</si>
  <si>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</si>
  <si>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</si>
  <si>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</si>
  <si>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</si>
  <si>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</si>
  <si>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</si>
  <si>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</si>
  <si>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</si>
  <si>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</si>
  <si>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</si>
  <si>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</si>
  <si>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</si>
  <si>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</si>
  <si>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</si>
  <si>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</si>
  <si>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</si>
  <si>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</si>
  <si>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</si>
  <si>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</si>
  <si>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</si>
  <si>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</si>
  <si>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</si>
  <si>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</si>
  <si>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</si>
  <si>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</si>
  <si>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</si>
  <si>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</si>
  <si>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</si>
  <si>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</si>
  <si>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</si>
  <si>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</si>
  <si>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</si>
  <si>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</si>
  <si>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</si>
  <si>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</si>
  <si>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</si>
  <si>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</si>
  <si>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</si>
  <si>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</si>
  <si>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</si>
  <si>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</si>
  <si>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</si>
  <si>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</si>
  <si>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</si>
  <si>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</si>
  <si>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</si>
  <si>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</si>
  <si>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</si>
  <si>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</si>
  <si>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</si>
  <si>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</si>
  <si>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</si>
  <si>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</si>
  <si>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</si>
  <si>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</si>
  <si>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</si>
  <si>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</si>
  <si>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</si>
  <si>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</si>
  <si>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</si>
  <si>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</si>
  <si>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</si>
  <si>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</si>
  <si>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</si>
  <si>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</si>
  <si>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</si>
  <si>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</si>
  <si>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</si>
  <si>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</si>
  <si>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</si>
  <si>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</si>
  <si>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</si>
  <si>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</si>
  <si>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</si>
  <si>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</si>
  <si>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</si>
  <si>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</si>
  <si>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</si>
  <si>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</si>
  <si>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</si>
  <si>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</si>
  <si>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</si>
  <si>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</si>
  <si>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</si>
  <si>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</si>
  <si>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</si>
  <si>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</si>
  <si>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</si>
  <si>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</si>
  <si>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</si>
  <si>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</si>
  <si>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</si>
  <si>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</si>
  <si>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</si>
  <si>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</si>
  <si>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</si>
  <si>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</si>
  <si>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</si>
  <si>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</si>
  <si>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</si>
  <si>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</si>
  <si>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</si>
  <si>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</si>
  <si>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</si>
  <si>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</si>
  <si>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</si>
  <si>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</si>
  <si>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</si>
  <si>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</si>
  <si>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</si>
  <si>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</si>
  <si>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</si>
  <si>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</si>
  <si>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</si>
  <si>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</si>
  <si>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</si>
  <si>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</si>
  <si>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</si>
  <si>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</si>
  <si>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</si>
  <si>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</si>
  <si>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</si>
  <si>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</si>
  <si>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</si>
  <si>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</si>
  <si>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</si>
  <si>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</si>
  <si>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</si>
  <si>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</si>
  <si>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</si>
  <si>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</si>
  <si>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</si>
  <si>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</si>
  <si>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</si>
  <si>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</si>
  <si>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</si>
  <si>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</si>
  <si>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</si>
  <si>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</si>
  <si>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</si>
  <si>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</si>
  <si>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</si>
  <si>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</si>
  <si>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</si>
  <si>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</si>
  <si>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</si>
  <si>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</si>
  <si>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</si>
  <si>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</si>
  <si>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</si>
  <si>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</si>
  <si>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</si>
  <si>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</si>
  <si>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</si>
  <si>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</si>
  <si>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</si>
  <si>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</si>
  <si>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</si>
  <si>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</si>
  <si>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</si>
  <si>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</si>
  <si>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</si>
  <si>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</si>
  <si>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</si>
  <si>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</si>
  <si>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</si>
  <si>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</si>
  <si>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</si>
  <si>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</si>
  <si>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</si>
  <si>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</si>
  <si>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</si>
  <si>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</si>
  <si>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</si>
  <si>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</si>
  <si>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</si>
  <si>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</si>
  <si>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</si>
  <si>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</si>
  <si>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</si>
  <si>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</si>
  <si>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</si>
  <si>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</si>
  <si>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</si>
  <si>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</si>
  <si>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</si>
  <si>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</si>
  <si>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</si>
  <si>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</si>
  <si>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</si>
  <si>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</si>
  <si>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</si>
  <si>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</si>
  <si>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</si>
  <si>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</si>
  <si>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</si>
  <si>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</si>
  <si>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</si>
  <si>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</si>
  <si>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</si>
  <si>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</si>
  <si>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</si>
  <si>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</si>
  <si>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</si>
  <si>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</si>
  <si>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</si>
  <si>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</si>
  <si>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</si>
  <si>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</si>
  <si>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</si>
  <si>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</si>
  <si>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</si>
  <si>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</si>
  <si>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</si>
  <si>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</si>
  <si>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</si>
  <si>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</si>
  <si>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</si>
  <si>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</si>
  <si>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</si>
  <si>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</si>
  <si>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</si>
  <si>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</si>
  <si>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</si>
  <si>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</si>
  <si>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</si>
  <si>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</si>
  <si>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</si>
  <si>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</si>
  <si>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</si>
  <si>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</si>
  <si>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</si>
  <si>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</si>
  <si>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</si>
  <si>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</si>
  <si>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</si>
  <si>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</si>
  <si>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</si>
  <si>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</si>
  <si>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</si>
  <si>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</si>
  <si>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</si>
  <si>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</si>
  <si>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</si>
  <si>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</si>
  <si>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</si>
  <si>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</si>
  <si>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</si>
  <si>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</si>
  <si>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</si>
  <si>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</si>
  <si>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</si>
  <si>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</si>
  <si>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</si>
  <si>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</si>
  <si>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</si>
  <si>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</si>
  <si>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</si>
  <si>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</si>
  <si>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</si>
  <si>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</si>
  <si>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</si>
  <si>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</si>
  <si>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</si>
  <si>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</si>
  <si>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</si>
  <si>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</si>
  <si>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</si>
  <si>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</si>
  <si>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</si>
  <si>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</si>
  <si>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</si>
  <si>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</si>
  <si>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</si>
  <si>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</si>
  <si>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</si>
  <si>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</si>
  <si>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</si>
  <si>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</si>
  <si>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</si>
  <si>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</si>
  <si>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</si>
  <si>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</si>
  <si>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</si>
  <si>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</si>
  <si>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</si>
  <si>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</si>
  <si>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</si>
  <si>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</si>
  <si>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</si>
  <si>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</si>
  <si>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</si>
  <si>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</si>
  <si>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</si>
  <si>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</si>
  <si>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</si>
  <si>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</si>
  <si>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</si>
  <si>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</si>
  <si>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</si>
  <si>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</si>
  <si>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</si>
  <si>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</si>
  <si>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</si>
  <si>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</si>
  <si>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</si>
  <si>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</si>
  <si>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</si>
  <si>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</si>
  <si>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</si>
  <si>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</si>
  <si>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</si>
  <si>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</si>
  <si>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</si>
  <si>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</si>
  <si>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</si>
  <si>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</si>
  <si>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</si>
  <si>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</si>
  <si>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</si>
  <si>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</si>
  <si>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</si>
  <si>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</si>
  <si>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</si>
  <si>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</si>
  <si>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</si>
  <si>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</si>
  <si>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</si>
  <si>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</si>
  <si>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</si>
  <si>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</si>
  <si>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</si>
  <si>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</si>
  <si>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</si>
  <si>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</si>
  <si>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</si>
  <si>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</si>
  <si>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</si>
  <si>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</si>
  <si>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</si>
  <si>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</si>
  <si>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</si>
  <si>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</si>
  <si>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</si>
  <si>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</si>
  <si>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</si>
  <si>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</si>
  <si>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</si>
  <si>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</si>
  <si>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</si>
  <si>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</si>
  <si>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</si>
  <si>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</si>
  <si>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</si>
  <si>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</si>
  <si>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</si>
  <si>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</si>
  <si>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</si>
  <si>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</si>
  <si>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</si>
  <si>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</si>
  <si>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</si>
  <si>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</si>
  <si>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</si>
  <si>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</si>
  <si>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</si>
  <si>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</si>
  <si>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</si>
  <si>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</si>
  <si>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</si>
  <si>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</si>
  <si>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</si>
  <si>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</si>
  <si>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</si>
  <si>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</si>
  <si>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</si>
  <si>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</si>
  <si>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</si>
  <si>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</si>
  <si>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</si>
  <si>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</si>
  <si>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</si>
  <si>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</si>
  <si>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</si>
  <si>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</si>
  <si>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</si>
  <si>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</si>
  <si>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</si>
  <si>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</si>
  <si>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</si>
  <si>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</si>
  <si>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</si>
  <si>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</si>
  <si>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</si>
  <si>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</si>
  <si>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</si>
  <si>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</si>
  <si>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</si>
  <si>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</si>
  <si>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</si>
  <si>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</si>
  <si>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</si>
  <si>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</si>
  <si>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</si>
  <si>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</si>
  <si>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</si>
  <si>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</si>
  <si>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</si>
  <si>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</si>
  <si>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</si>
  <si>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</si>
  <si>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</si>
  <si>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</si>
  <si>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</si>
  <si>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</si>
  <si>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</si>
  <si>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</si>
  <si>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</si>
  <si>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</si>
  <si>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</si>
  <si>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</si>
  <si>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</si>
  <si>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</si>
  <si>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</si>
  <si>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</si>
  <si>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</si>
  <si>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</si>
  <si>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</si>
  <si>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</si>
  <si>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</si>
  <si>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</si>
  <si>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</si>
  <si>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</si>
  <si>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</si>
  <si>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</si>
  <si>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</si>
  <si>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</si>
  <si>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</si>
  <si>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</si>
  <si>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</si>
  <si>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</si>
  <si>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</si>
  <si>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</si>
  <si>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</si>
  <si>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</si>
  <si>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</si>
  <si>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</si>
  <si>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</si>
  <si>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</si>
  <si>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</si>
  <si>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</si>
  <si>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</si>
  <si>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</si>
  <si>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</si>
  <si>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</si>
  <si>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</si>
  <si>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</si>
  <si>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</si>
  <si>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</si>
  <si>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</si>
  <si>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</si>
  <si>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</si>
  <si>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</si>
  <si>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</si>
  <si>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</si>
  <si>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</si>
  <si>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</si>
  <si>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</si>
  <si>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</si>
  <si>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</si>
  <si>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</si>
  <si>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</si>
  <si>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</si>
  <si>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</si>
  <si>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</si>
  <si>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</si>
  <si>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</si>
  <si>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</si>
  <si>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</si>
  <si>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</si>
  <si>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</si>
  <si>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</si>
  <si>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</si>
  <si>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</si>
  <si>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</si>
  <si>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</si>
  <si>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</si>
  <si>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</si>
  <si>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</si>
  <si>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</si>
  <si>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</si>
  <si>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</si>
  <si>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</si>
  <si>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</si>
  <si>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</si>
  <si>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</si>
  <si>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</si>
  <si>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</si>
  <si>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</si>
  <si>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</si>
  <si>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</si>
  <si>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</si>
  <si>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</si>
  <si>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</si>
  <si>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</si>
  <si>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</si>
  <si>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</si>
  <si>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</si>
  <si>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</si>
  <si>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</si>
  <si>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</si>
  <si>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</si>
  <si>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</si>
  <si>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</si>
  <si>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</si>
  <si>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</si>
  <si>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</si>
  <si>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</si>
  <si>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</si>
  <si>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</si>
  <si>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</si>
  <si>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</si>
  <si>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</si>
  <si>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</si>
  <si>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</si>
  <si>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</si>
  <si>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</si>
  <si>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</si>
  <si>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</si>
  <si>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</si>
  <si>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</si>
  <si>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</si>
  <si>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</si>
  <si>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</si>
  <si>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</si>
  <si>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</si>
  <si>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</si>
  <si>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</si>
  <si>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</si>
  <si>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</si>
  <si>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</si>
  <si>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</si>
  <si>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</si>
  <si>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</si>
  <si>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</si>
  <si>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</si>
  <si>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</si>
  <si>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</si>
  <si>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</si>
  <si>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</si>
  <si>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</si>
  <si>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</si>
  <si>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</si>
  <si>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</si>
  <si>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</si>
  <si>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</si>
  <si>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</si>
  <si>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</si>
  <si>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</si>
  <si>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</si>
  <si>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</si>
  <si>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</si>
  <si>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</si>
  <si>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</si>
  <si>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</si>
  <si>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</si>
  <si>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</si>
  <si>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</si>
  <si>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</si>
  <si>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</si>
  <si>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</si>
  <si>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</si>
  <si>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</si>
  <si>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</si>
  <si>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</si>
  <si>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</si>
  <si>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</si>
  <si>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</si>
  <si>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</si>
  <si>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</si>
  <si>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</si>
  <si>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</si>
  <si>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</si>
  <si>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</si>
  <si>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</si>
  <si>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</si>
  <si>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</si>
  <si>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</si>
  <si>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</si>
  <si>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</si>
  <si>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</si>
  <si>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</si>
  <si>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</si>
  <si>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</si>
  <si>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</si>
  <si>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</si>
  <si>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</si>
  <si>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</si>
  <si>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</si>
  <si>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</si>
  <si>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</si>
  <si>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</si>
  <si>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</si>
  <si>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</si>
  <si>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</si>
  <si>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</si>
  <si>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</si>
  <si>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</si>
  <si>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</si>
  <si>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</si>
  <si>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</si>
  <si>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</si>
  <si>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</si>
  <si>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</si>
  <si>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</si>
  <si>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</si>
  <si>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</si>
  <si>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</si>
  <si>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</si>
  <si>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</si>
  <si>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</si>
  <si>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</si>
  <si>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</si>
  <si>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</si>
  <si>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</si>
  <si>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</si>
  <si>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</si>
  <si>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</si>
  <si>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</si>
  <si>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</si>
  <si>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</si>
  <si>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</si>
  <si>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</si>
  <si>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</si>
  <si>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</si>
  <si>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</si>
  <si>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</si>
  <si>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</si>
  <si>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</si>
  <si>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</si>
  <si>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</si>
  <si>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</si>
  <si>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</si>
  <si>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</si>
  <si>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</si>
  <si>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</si>
  <si>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</si>
  <si>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</si>
  <si>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</si>
  <si>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</si>
  <si>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</si>
  <si>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</si>
  <si>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</si>
  <si>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</si>
  <si>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</si>
  <si>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</si>
  <si>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</si>
  <si>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</si>
  <si>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</si>
  <si>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</si>
  <si>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</si>
  <si>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</si>
  <si>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</si>
  <si>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</si>
  <si>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</si>
  <si>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</si>
  <si>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</si>
  <si>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</si>
  <si>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</si>
  <si>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</si>
  <si>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</si>
  <si>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</si>
  <si>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</si>
  <si>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</si>
  <si>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</si>
  <si>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</si>
  <si>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</si>
  <si>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</si>
  <si>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</si>
  <si>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</si>
  <si>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</si>
  <si>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</si>
  <si>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</si>
  <si>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</si>
  <si>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</si>
  <si>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</si>
  <si>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</si>
  <si>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</si>
  <si>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</si>
  <si>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</si>
  <si>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</si>
  <si>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</si>
  <si>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</si>
  <si>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</si>
  <si>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</si>
  <si>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</si>
  <si>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</si>
  <si>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</si>
  <si>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</si>
  <si>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</si>
  <si>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</si>
  <si>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</si>
  <si>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</si>
  <si>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</si>
  <si>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</si>
  <si>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</si>
  <si>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</si>
  <si>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</si>
  <si>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</si>
  <si>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</si>
  <si>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</si>
  <si>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</si>
  <si>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</si>
  <si>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</si>
  <si>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</si>
  <si>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</si>
  <si>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</si>
  <si>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</si>
  <si>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</si>
  <si>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</si>
  <si>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</si>
  <si>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</si>
  <si>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</si>
  <si>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</si>
  <si>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</si>
  <si>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</si>
  <si>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</si>
  <si>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</si>
  <si>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</si>
  <si>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</si>
  <si>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</si>
  <si>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</si>
  <si>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</si>
  <si>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</si>
  <si>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</si>
  <si>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</si>
  <si>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</si>
  <si>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</si>
  <si>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</si>
  <si>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</si>
  <si>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</si>
  <si>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</si>
  <si>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</si>
  <si>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</si>
  <si>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</si>
  <si>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</si>
  <si>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</si>
  <si>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</si>
  <si>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</si>
  <si>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</si>
  <si>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</si>
  <si>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</si>
  <si>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</si>
  <si>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</si>
  <si>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</si>
  <si>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</si>
  <si>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</si>
  <si>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</si>
  <si>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</si>
  <si>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</si>
  <si>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</si>
  <si>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</si>
  <si>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</si>
  <si>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</si>
  <si>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</si>
  <si>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</si>
  <si>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</si>
  <si>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</si>
  <si>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</si>
  <si>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</si>
  <si>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</si>
  <si>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</si>
  <si>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</si>
  <si>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</si>
  <si>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</si>
  <si>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</si>
  <si>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</si>
  <si>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</si>
  <si>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</si>
  <si>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</si>
  <si>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</si>
  <si>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</si>
  <si>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</si>
  <si>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</si>
  <si>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</si>
  <si>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</si>
  <si>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</si>
  <si>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</si>
  <si>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</si>
  <si>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</si>
  <si>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</si>
  <si>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</si>
  <si>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</si>
  <si>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</si>
  <si>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</si>
  <si>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</si>
  <si>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</si>
  <si>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</si>
  <si>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</si>
  <si>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</si>
  <si>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</si>
  <si>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</si>
  <si>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</si>
  <si>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</si>
  <si>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</si>
  <si>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</si>
  <si>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</si>
  <si>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</si>
  <si>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</si>
  <si>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</si>
  <si>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</si>
  <si>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</si>
  <si>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</si>
  <si>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</si>
  <si>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</si>
  <si>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</si>
  <si>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</si>
  <si>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</si>
  <si>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</si>
  <si>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</si>
  <si>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</si>
  <si>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</si>
  <si>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</si>
  <si>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</si>
  <si>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</si>
  <si>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</si>
  <si>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</si>
  <si>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</si>
  <si>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</si>
  <si>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</si>
  <si>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</si>
  <si>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</si>
  <si>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</si>
  <si>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</si>
  <si>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</si>
  <si>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</si>
  <si>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</si>
  <si>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</si>
  <si>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</si>
  <si>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</si>
  <si>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</si>
  <si>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</si>
  <si>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</si>
  <si>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</si>
  <si>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</si>
  <si>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</si>
  <si>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</si>
  <si>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</si>
  <si>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</si>
  <si>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</si>
  <si>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</si>
  <si>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</si>
  <si>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</si>
  <si>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</si>
  <si>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</si>
  <si>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</si>
  <si>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</si>
  <si>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</si>
  <si>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</si>
  <si>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</si>
  <si>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</si>
  <si>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</si>
  <si>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</si>
  <si>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</si>
  <si>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</si>
  <si>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</si>
  <si>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</si>
  <si>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</si>
  <si>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</si>
  <si>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</si>
  <si>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</si>
  <si>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</si>
  <si>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</si>
  <si>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</si>
  <si>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</si>
  <si>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</si>
  <si>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</si>
  <si>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</si>
  <si>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</si>
  <si>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</si>
  <si>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</si>
  <si>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</si>
  <si>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</si>
  <si>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</si>
  <si>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</si>
  <si>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</si>
  <si>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</si>
  <si>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</si>
  <si>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</si>
  <si>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</si>
  <si>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</si>
  <si>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</si>
  <si>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</si>
  <si>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</si>
  <si>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</si>
  <si>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</si>
  <si>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</si>
  <si>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</si>
  <si>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</si>
  <si>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</si>
  <si>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</si>
  <si>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</si>
  <si>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</si>
  <si>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</si>
  <si>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</si>
  <si>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</si>
  <si>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</si>
  <si>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</si>
  <si>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</si>
  <si>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</si>
  <si>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</si>
  <si>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</si>
  <si>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</si>
  <si>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</si>
  <si>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</si>
  <si>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</si>
  <si>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</si>
  <si>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</si>
  <si>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</si>
  <si>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</si>
  <si>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</si>
  <si>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</si>
  <si>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</si>
  <si>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</si>
  <si>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</si>
  <si>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</si>
  <si>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</si>
  <si>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</si>
  <si>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</si>
  <si>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</si>
  <si>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</si>
  <si>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</si>
  <si>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</si>
  <si>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</si>
  <si>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</si>
  <si>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</si>
  <si>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</si>
  <si>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</si>
  <si>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</si>
  <si>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</si>
  <si>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</si>
  <si>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</si>
  <si>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</si>
  <si>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</si>
  <si>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</si>
  <si>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</si>
  <si>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</si>
  <si>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</si>
  <si>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</si>
  <si>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</si>
  <si>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</si>
  <si>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</si>
  <si>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</si>
  <si>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</si>
  <si>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</si>
  <si>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</si>
  <si>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</si>
  <si>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</si>
  <si>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</si>
  <si>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</si>
  <si>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</si>
  <si>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</si>
  <si>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</si>
  <si>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</si>
  <si>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</si>
  <si>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</si>
  <si>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</si>
  <si>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</si>
  <si>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</si>
  <si>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</si>
  <si>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</si>
  <si>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</si>
  <si>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</si>
  <si>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</si>
  <si>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</si>
  <si>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</si>
  <si>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</si>
  <si>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</si>
  <si>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</si>
  <si>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</si>
  <si>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</si>
  <si>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</si>
  <si>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</si>
  <si>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</si>
  <si>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</si>
  <si>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</si>
  <si>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</si>
  <si>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</si>
  <si>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</si>
  <si>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</si>
  <si>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</si>
  <si>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</si>
  <si>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</si>
  <si>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</si>
  <si>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</si>
  <si>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</si>
  <si>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</si>
  <si>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</si>
  <si>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</si>
  <si>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</si>
  <si>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</si>
  <si>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</si>
  <si>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</si>
  <si>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</si>
  <si>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</si>
  <si>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</si>
  <si>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</si>
  <si>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</si>
  <si>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</si>
  <si>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</si>
  <si>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</si>
  <si>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</si>
  <si>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</si>
  <si>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</si>
  <si>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</si>
  <si>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</si>
  <si>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</si>
  <si>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</si>
  <si>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</si>
  <si>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</si>
  <si>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</si>
  <si>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</si>
  <si>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</si>
  <si>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</si>
  <si>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</si>
  <si>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</si>
  <si>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</si>
  <si>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</si>
  <si>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</si>
  <si>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</si>
  <si>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</si>
  <si>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</si>
  <si>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</si>
  <si>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</si>
  <si>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</si>
  <si>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</si>
  <si>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</si>
  <si>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</si>
  <si>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</si>
  <si>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</si>
  <si>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</si>
  <si>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</si>
  <si>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</si>
  <si>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</si>
  <si>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</si>
  <si>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</si>
  <si>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</si>
  <si>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</si>
  <si>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</si>
  <si>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</si>
  <si>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</si>
  <si>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</si>
  <si>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</si>
  <si>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</si>
  <si>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</si>
  <si>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</si>
  <si>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</si>
  <si>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</si>
  <si>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</si>
  <si>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</si>
  <si>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</si>
  <si>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</si>
  <si>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</si>
  <si>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</si>
  <si>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</si>
  <si>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</si>
  <si>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</si>
  <si>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</si>
  <si>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</si>
  <si>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</si>
  <si>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</si>
  <si>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</si>
  <si>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</si>
  <si>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</si>
  <si>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</si>
  <si>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</si>
  <si>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</si>
  <si>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</si>
  <si>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</si>
  <si>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</si>
  <si>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</si>
  <si>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</si>
  <si>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</si>
  <si>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</si>
  <si>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</si>
  <si>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</si>
  <si>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</si>
  <si>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</si>
  <si>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</si>
  <si>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</si>
  <si>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</si>
  <si>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</si>
  <si>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</si>
  <si>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</si>
  <si>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</si>
  <si>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</si>
  <si>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</si>
  <si>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</si>
  <si>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</si>
  <si>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</si>
  <si>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</si>
  <si>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</si>
  <si>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</si>
  <si>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</si>
  <si>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</si>
  <si>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</si>
  <si>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</si>
  <si>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</si>
  <si>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</si>
  <si>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</si>
  <si>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</si>
  <si>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</si>
  <si>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</si>
  <si>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</si>
  <si>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</si>
  <si>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</si>
  <si>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</si>
  <si>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</si>
  <si>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</si>
  <si>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</si>
  <si>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</si>
  <si>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</si>
  <si>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</si>
  <si>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</si>
  <si>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</si>
  <si>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</si>
  <si>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</si>
  <si>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</si>
  <si>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</si>
  <si>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</si>
  <si>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</si>
  <si>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</si>
  <si>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</si>
  <si>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</si>
  <si>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</si>
  <si>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</si>
  <si>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</si>
  <si>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</si>
  <si>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</si>
  <si>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</si>
  <si>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</si>
  <si>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</si>
  <si>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</si>
  <si>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</si>
  <si>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</si>
  <si>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</si>
  <si>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</si>
  <si>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</si>
  <si>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</si>
  <si>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</si>
  <si>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</si>
  <si>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</si>
  <si>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</si>
  <si>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</si>
  <si>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</si>
  <si>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</si>
  <si>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</si>
  <si>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</si>
  <si>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</si>
  <si>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</si>
  <si>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</si>
  <si>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</si>
  <si>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</si>
  <si>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</si>
  <si>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</si>
  <si>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</si>
  <si>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</si>
  <si>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</si>
  <si>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</si>
  <si>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</si>
  <si>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</si>
  <si>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</si>
  <si>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</si>
  <si>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</si>
  <si>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</si>
  <si>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</si>
  <si>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</si>
  <si>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</si>
  <si>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</si>
  <si>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</si>
  <si>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</si>
  <si>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</si>
  <si>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</si>
  <si>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</si>
  <si>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</si>
  <si>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</si>
  <si>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</si>
  <si>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</si>
  <si>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</si>
  <si>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</si>
  <si>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</si>
  <si>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</si>
  <si>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</si>
  <si>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</si>
  <si>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</si>
  <si>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</si>
  <si>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</si>
  <si>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</si>
  <si>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</si>
  <si>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</si>
  <si>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</si>
  <si>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</si>
  <si>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</si>
  <si>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</si>
  <si>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</si>
  <si>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</si>
  <si>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</si>
  <si>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</si>
  <si>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</si>
  <si>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</si>
  <si>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</si>
  <si>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</si>
  <si>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</si>
  <si>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</si>
  <si>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</si>
  <si>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</si>
  <si>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</si>
  <si>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</si>
  <si>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</si>
  <si>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</si>
  <si>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</si>
  <si>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</si>
  <si>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</si>
  <si>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</si>
  <si>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</si>
  <si>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</si>
  <si>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</si>
  <si>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</si>
  <si>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</si>
  <si>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</si>
  <si>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</si>
  <si>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</si>
  <si>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</si>
  <si>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</si>
  <si>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</si>
  <si>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</si>
  <si>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</si>
  <si>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</si>
  <si>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</si>
  <si>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</si>
  <si>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</si>
  <si>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</si>
  <si>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</si>
  <si>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</si>
  <si>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</si>
  <si>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</si>
  <si>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</si>
  <si>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</si>
  <si>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</si>
  <si>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</si>
  <si>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</si>
  <si>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</si>
  <si>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</si>
  <si>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</si>
  <si>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</si>
  <si>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</si>
  <si>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</si>
  <si>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</si>
  <si>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</si>
  <si>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</si>
  <si>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</si>
  <si>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</si>
  <si>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</si>
  <si>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</si>
  <si>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</si>
  <si>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</si>
  <si>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</si>
  <si>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</si>
  <si>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</si>
  <si>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</si>
  <si>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</si>
  <si>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</si>
  <si>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</si>
  <si>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</si>
  <si>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</si>
  <si>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</si>
  <si>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</si>
  <si>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</si>
  <si>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</si>
  <si>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</si>
  <si>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</si>
  <si>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</si>
  <si>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</si>
  <si>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</si>
  <si>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</si>
  <si>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</si>
  <si>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</si>
  <si>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</si>
  <si>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</si>
  <si>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</si>
  <si>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</si>
  <si>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</si>
  <si>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</si>
  <si>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</si>
  <si>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</si>
  <si>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</si>
  <si>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</si>
  <si>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</si>
  <si>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</si>
  <si>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</si>
  <si>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</si>
  <si>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</si>
  <si>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</si>
  <si>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</si>
  <si>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</si>
  <si>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</si>
  <si>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</si>
  <si>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</si>
  <si>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</si>
  <si>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</si>
  <si>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</si>
  <si>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</si>
  <si>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</si>
  <si>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</si>
  <si>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</si>
  <si>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</si>
  <si>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</si>
  <si>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</si>
  <si>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</si>
  <si>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</si>
  <si>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</si>
  <si>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</si>
  <si>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</si>
  <si>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</si>
  <si>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</si>
  <si>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</si>
  <si>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</si>
  <si>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</si>
  <si>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</si>
  <si>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</si>
  <si>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</si>
  <si>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</si>
  <si>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</si>
  <si>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</si>
  <si>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</si>
  <si>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</si>
  <si>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</si>
  <si>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</si>
  <si>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</si>
  <si>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</si>
  <si>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</si>
  <si>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</si>
  <si>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</si>
  <si>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</si>
  <si>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</si>
  <si>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</si>
  <si>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</si>
  <si>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</si>
  <si>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</si>
  <si>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</si>
  <si>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</si>
  <si>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</si>
  <si>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</si>
  <si>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</si>
  <si>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</si>
  <si>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</si>
  <si>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</si>
  <si>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</si>
  <si>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</si>
  <si>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</si>
  <si>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</si>
  <si>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</si>
  <si>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</si>
  <si>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</si>
  <si>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</si>
  <si>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</si>
  <si>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</si>
  <si>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</si>
  <si>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</si>
  <si>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</si>
  <si>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</si>
  <si>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</si>
  <si>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</si>
  <si>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</si>
  <si>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</si>
  <si>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</si>
  <si>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</si>
  <si>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</si>
  <si>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</si>
  <si>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</si>
  <si>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</si>
  <si>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</si>
  <si>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</si>
  <si>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</si>
  <si>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</si>
  <si>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</si>
  <si>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</si>
  <si>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</si>
  <si>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</si>
  <si>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</si>
  <si>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</si>
  <si>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</si>
  <si>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</si>
  <si>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</si>
  <si>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</si>
  <si>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</si>
  <si>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</si>
  <si>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</si>
  <si>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</si>
  <si>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</si>
  <si>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</si>
  <si>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</si>
  <si>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</si>
  <si>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</si>
  <si>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</si>
  <si>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</si>
  <si>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</si>
  <si>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</si>
  <si>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</si>
  <si>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</si>
  <si>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</si>
  <si>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</si>
  <si>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</si>
  <si>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</si>
  <si>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</si>
  <si>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</si>
  <si>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</si>
  <si>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</si>
  <si>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</si>
  <si>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</si>
  <si>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</si>
  <si>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</si>
  <si>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</si>
  <si>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</si>
  <si>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</si>
  <si>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</si>
  <si>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</si>
  <si>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</si>
  <si>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</si>
  <si>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</si>
  <si>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</si>
  <si>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</si>
  <si>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</si>
  <si>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</si>
  <si>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</si>
  <si>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</si>
  <si>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</si>
  <si>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</si>
  <si>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</si>
  <si>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</si>
  <si>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</si>
  <si>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</si>
  <si>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</si>
  <si>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</si>
  <si>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</si>
  <si>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</si>
  <si>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</si>
  <si>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</si>
  <si>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</si>
  <si>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</si>
  <si>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</si>
  <si>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</si>
  <si>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</si>
  <si>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</si>
  <si>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</si>
  <si>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</si>
  <si>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</si>
  <si>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</si>
  <si>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</si>
  <si>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</si>
  <si>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</si>
  <si>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</si>
  <si>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</si>
  <si>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</si>
  <si>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</si>
  <si>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</si>
  <si>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</si>
  <si>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</si>
  <si>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</si>
  <si>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</si>
  <si>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</si>
  <si>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</si>
  <si>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</si>
  <si>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</si>
  <si>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</si>
  <si>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</si>
  <si>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</si>
  <si>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</si>
  <si>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</si>
  <si>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</si>
  <si>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</si>
  <si>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</si>
  <si>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</si>
  <si>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</si>
  <si>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</si>
  <si>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</si>
  <si>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</si>
  <si>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</si>
  <si>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</si>
  <si>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</si>
  <si>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</si>
  <si>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</si>
  <si>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</si>
  <si>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</si>
  <si>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</si>
  <si>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</si>
  <si>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</si>
  <si>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</si>
  <si>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</si>
  <si>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</si>
  <si>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</si>
  <si>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</si>
  <si>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</si>
  <si>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</si>
  <si>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</si>
  <si>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</si>
  <si>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</si>
  <si>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</si>
  <si>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</si>
  <si>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</si>
  <si>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</si>
  <si>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</si>
  <si>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</si>
  <si>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</si>
  <si>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</si>
  <si>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</si>
  <si>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</si>
  <si>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</si>
  <si>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</si>
  <si>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</si>
  <si>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</si>
  <si>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</si>
  <si>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</si>
  <si>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</si>
  <si>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</si>
  <si>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</si>
  <si>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</si>
  <si>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</si>
  <si>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</si>
  <si>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</si>
  <si>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</si>
  <si>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</si>
  <si>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</si>
  <si>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</si>
  <si>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</si>
  <si>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</si>
  <si>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</si>
  <si>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</si>
  <si>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</si>
  <si>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</si>
  <si>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</si>
  <si>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</si>
  <si>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</si>
  <si>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</si>
  <si>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</si>
  <si>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</si>
  <si>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</si>
  <si>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</si>
  <si>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</si>
  <si>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</si>
  <si>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</si>
  <si>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</si>
  <si>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</si>
  <si>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</si>
  <si>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</si>
  <si>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</si>
  <si>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</si>
  <si>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</si>
  <si>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</si>
  <si>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</si>
  <si>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</si>
  <si>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</si>
  <si>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</si>
  <si>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</si>
  <si>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</si>
  <si>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</si>
  <si>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</si>
  <si>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</si>
  <si>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</si>
  <si>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</si>
  <si>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</si>
  <si>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</si>
  <si>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</si>
  <si>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</si>
  <si>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</si>
  <si>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</si>
  <si>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</si>
  <si>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</si>
  <si>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</si>
  <si>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</si>
  <si>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</si>
  <si>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</si>
  <si>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</si>
  <si>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</si>
  <si>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</si>
  <si>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</si>
  <si>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</si>
  <si>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</si>
  <si>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</si>
  <si>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</si>
  <si>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</si>
  <si>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</si>
  <si>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</si>
  <si>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</si>
  <si>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</si>
  <si>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</si>
  <si>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</si>
  <si>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</si>
  <si>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</si>
  <si>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</si>
  <si>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</si>
  <si>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</si>
  <si>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</si>
  <si>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</si>
  <si>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</si>
  <si>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</si>
  <si>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</si>
  <si>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</si>
  <si>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</si>
  <si>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</si>
  <si>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</si>
  <si>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</si>
  <si>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</si>
  <si>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</si>
  <si>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</si>
  <si>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</si>
  <si>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</si>
  <si>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</si>
  <si>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</si>
  <si>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</si>
  <si>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</si>
  <si>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</si>
  <si>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</si>
  <si>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</si>
  <si>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</si>
  <si>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</si>
  <si>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</si>
  <si>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</si>
  <si>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</si>
  <si>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</si>
  <si>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</si>
  <si>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</si>
  <si>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</si>
  <si>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</si>
  <si>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</si>
  <si>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</si>
  <si>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</si>
  <si>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</si>
  <si>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</si>
  <si>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</si>
  <si>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</si>
  <si>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</si>
  <si>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</si>
  <si>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</si>
  <si>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</si>
  <si>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</si>
  <si>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</si>
  <si>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</si>
  <si>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</si>
  <si>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</si>
  <si>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</si>
  <si>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</si>
  <si>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</si>
  <si>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</si>
  <si>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</si>
  <si>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</si>
  <si>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</si>
  <si>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</si>
  <si>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</si>
  <si>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</si>
  <si>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</si>
  <si>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</si>
  <si>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</si>
  <si>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</si>
  <si>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</si>
  <si>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</si>
  <si>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</si>
  <si>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</si>
  <si>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</si>
  <si>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</si>
  <si>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</si>
  <si>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</si>
  <si>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</si>
  <si>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</si>
  <si>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</si>
  <si>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</si>
  <si>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</si>
  <si>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</si>
  <si>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</si>
  <si>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</si>
  <si>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</si>
  <si>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</si>
  <si>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</si>
  <si>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</si>
  <si>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</si>
  <si>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</si>
  <si>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</si>
  <si>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</si>
  <si>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</si>
  <si>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</si>
  <si>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</si>
  <si>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</si>
  <si>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</si>
  <si>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</si>
  <si>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</si>
  <si>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</si>
  <si>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</si>
  <si>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</si>
  <si>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</si>
  <si>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</si>
  <si>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</si>
  <si>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</si>
  <si>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</si>
  <si>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</si>
  <si>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</si>
  <si>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</si>
  <si>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</si>
  <si>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</si>
  <si>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</si>
  <si>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</si>
  <si>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</si>
  <si>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</si>
  <si>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</si>
  <si>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</si>
  <si>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</si>
  <si>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</si>
  <si>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</si>
  <si>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</si>
  <si>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</si>
  <si>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</si>
  <si>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</si>
  <si>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</si>
  <si>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</si>
  <si>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</si>
  <si>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</si>
  <si>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</si>
  <si>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</si>
  <si>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</si>
  <si>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</si>
  <si>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</si>
  <si>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</si>
  <si>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</si>
  <si>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</si>
  <si>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</si>
  <si>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</si>
  <si>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</si>
  <si>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</si>
  <si>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</si>
  <si>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</si>
  <si>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</si>
  <si>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</si>
  <si>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</si>
  <si>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</si>
  <si>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</si>
  <si>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</si>
  <si>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</si>
  <si>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</si>
  <si>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</si>
  <si>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</si>
  <si>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</si>
  <si>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</si>
  <si>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</si>
  <si>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</si>
  <si>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</si>
  <si>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</si>
  <si>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</si>
  <si>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</si>
  <si>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</si>
  <si>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</si>
  <si>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</si>
  <si>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</si>
  <si>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</si>
  <si>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</si>
  <si>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</si>
  <si>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</si>
  <si>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</si>
  <si>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</si>
  <si>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</si>
  <si>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</si>
  <si>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</si>
  <si>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</si>
  <si>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</si>
  <si>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</si>
  <si>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</si>
  <si>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</si>
  <si>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</si>
  <si>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</si>
  <si>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</si>
  <si>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</si>
  <si>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</si>
  <si>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</si>
  <si>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</si>
  <si>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</si>
  <si>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</si>
  <si>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</si>
  <si>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</si>
  <si>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</si>
  <si>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</si>
  <si>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</si>
  <si>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</si>
  <si>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</si>
  <si>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</si>
  <si>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</si>
  <si>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</si>
  <si>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</si>
  <si>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</si>
  <si>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</si>
  <si>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</si>
  <si>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</si>
  <si>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</si>
  <si>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</si>
  <si>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</si>
  <si>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</si>
  <si>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</si>
  <si>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</si>
  <si>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</si>
  <si>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</si>
  <si>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</si>
  <si>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</si>
  <si>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</si>
  <si>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</si>
  <si>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</si>
  <si>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</si>
  <si>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</si>
  <si>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</si>
  <si>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</si>
  <si>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</si>
  <si>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</si>
  <si>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</si>
  <si>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</si>
  <si>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</si>
  <si>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</si>
  <si>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</si>
  <si>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</si>
  <si>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</si>
  <si>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</si>
  <si>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</si>
  <si>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</si>
  <si>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</si>
  <si>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</si>
  <si>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</si>
  <si>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</si>
  <si>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</si>
  <si>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</si>
  <si>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</si>
  <si>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</si>
  <si>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</si>
  <si>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</si>
  <si>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</si>
  <si>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</si>
  <si>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</si>
  <si>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</si>
  <si>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</si>
  <si>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</si>
  <si>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</si>
  <si>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</si>
  <si>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</si>
  <si>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</si>
  <si>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</si>
  <si>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</si>
  <si>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</si>
  <si>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</si>
  <si>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</si>
  <si>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</si>
  <si>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</si>
  <si>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</si>
  <si>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</si>
  <si>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</si>
  <si>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</si>
  <si>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</si>
  <si>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</si>
  <si>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</si>
  <si>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</si>
  <si>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</si>
  <si>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</si>
  <si>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</si>
  <si>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</si>
  <si>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</si>
  <si>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</si>
  <si>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</si>
  <si>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</si>
  <si>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</si>
  <si>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</si>
  <si>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</si>
  <si>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</si>
  <si>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</si>
  <si>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</si>
  <si>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</si>
  <si>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</si>
  <si>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</si>
  <si>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</si>
  <si>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</si>
  <si>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</si>
  <si>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</si>
  <si>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</si>
  <si>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</si>
  <si>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</si>
  <si>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</si>
  <si>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</si>
  <si>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</si>
  <si>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</si>
  <si>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</si>
  <si>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</si>
  <si>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</si>
  <si>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</si>
  <si>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</si>
  <si>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</si>
  <si>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</si>
  <si>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</si>
  <si>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</si>
  <si>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</si>
  <si>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</si>
  <si>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</si>
  <si>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</si>
  <si>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</si>
  <si>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</si>
  <si>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</si>
  <si>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</si>
  <si>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</si>
  <si>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</si>
  <si>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</si>
  <si>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</si>
  <si>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</si>
  <si>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</si>
  <si>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</si>
  <si>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</si>
  <si>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</si>
  <si>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</si>
  <si>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</si>
  <si>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</si>
  <si>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</si>
  <si>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</si>
  <si>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</si>
  <si>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</si>
  <si>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</si>
  <si>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</si>
  <si>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</si>
  <si>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</si>
  <si>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</si>
  <si>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</si>
  <si>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</si>
  <si>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</si>
  <si>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</si>
  <si>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</si>
  <si>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</si>
  <si>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</si>
  <si>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</si>
  <si>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</si>
  <si>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</si>
  <si>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</si>
  <si>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</si>
  <si>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</si>
  <si>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</si>
  <si>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</si>
  <si>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</si>
  <si>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</si>
  <si>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</si>
  <si>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</si>
  <si>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</si>
  <si>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</si>
  <si>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</si>
  <si>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</si>
  <si>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</si>
  <si>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</si>
  <si>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</si>
  <si>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</si>
  <si>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</si>
  <si>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</si>
  <si>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</si>
  <si>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</si>
  <si>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</si>
  <si>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</si>
  <si>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</si>
  <si>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</si>
  <si>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</si>
  <si>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</si>
  <si>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</si>
  <si>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</si>
  <si>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</si>
  <si>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</si>
  <si>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</si>
  <si>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</si>
  <si>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</si>
  <si>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</si>
  <si>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</si>
  <si>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</si>
  <si>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</si>
  <si>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</si>
  <si>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</si>
  <si>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</si>
  <si>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</si>
  <si>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</si>
  <si>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</si>
  <si>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</si>
  <si>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</si>
  <si>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</si>
  <si>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</si>
  <si>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</si>
  <si>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</si>
  <si>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</si>
  <si>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</si>
  <si>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</si>
  <si>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</si>
  <si>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</si>
  <si>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</si>
  <si>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</si>
  <si>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</si>
  <si>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</si>
  <si>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</si>
  <si>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</si>
  <si>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</si>
  <si>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</si>
  <si>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</si>
  <si>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</si>
  <si>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</si>
  <si>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</si>
  <si>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</si>
  <si>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</si>
  <si>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</si>
  <si>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</si>
  <si>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</si>
  <si>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</si>
  <si>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</si>
  <si>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</si>
  <si>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</si>
  <si>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</si>
  <si>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</si>
  <si>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</si>
  <si>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</si>
  <si>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</si>
  <si>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</si>
  <si>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</si>
  <si>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</si>
  <si>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</si>
  <si>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</si>
  <si>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</si>
  <si>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</si>
  <si>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</si>
  <si>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</si>
  <si>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</si>
  <si>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</si>
  <si>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</si>
  <si>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</si>
  <si>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</si>
  <si>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</si>
  <si>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</si>
  <si>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</si>
  <si>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</si>
  <si>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</si>
  <si>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</si>
  <si>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</si>
  <si>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</si>
  <si>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</si>
  <si>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</si>
  <si>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</si>
  <si>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</si>
  <si>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</si>
  <si>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</si>
  <si>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</si>
  <si>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</si>
  <si>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</si>
  <si>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</si>
  <si>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</si>
  <si>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</si>
  <si>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</si>
  <si>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</si>
  <si>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</si>
  <si>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</si>
  <si>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</si>
  <si>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</si>
  <si>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</si>
  <si>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</si>
  <si>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</si>
  <si>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</si>
  <si>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</si>
  <si>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</si>
  <si>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</si>
  <si>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</si>
  <si>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</si>
  <si>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</si>
  <si>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</si>
  <si>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</si>
  <si>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</si>
  <si>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</si>
  <si>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</si>
  <si>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</si>
  <si>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</si>
  <si>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</si>
  <si>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</si>
  <si>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</si>
  <si>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</si>
  <si>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</si>
  <si>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</si>
  <si>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</si>
  <si>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</si>
  <si>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</si>
  <si>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</si>
  <si>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</si>
  <si>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</si>
  <si>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</si>
  <si>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</si>
  <si>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</si>
  <si>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</si>
  <si>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</si>
  <si>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</si>
  <si>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</si>
  <si>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</si>
  <si>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</si>
  <si>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</si>
  <si>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</si>
  <si>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</si>
  <si>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</si>
  <si>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</si>
  <si>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</si>
  <si>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</si>
  <si>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</si>
  <si>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</si>
  <si>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</si>
  <si>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</si>
  <si>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</si>
  <si>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</si>
  <si>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</si>
  <si>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</si>
  <si>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</si>
  <si>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</si>
  <si>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</si>
  <si>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</si>
  <si>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</si>
  <si>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</si>
  <si>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</si>
  <si>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</si>
  <si>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</si>
  <si>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</si>
  <si>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</si>
  <si>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</si>
  <si>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</si>
  <si>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</si>
  <si>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</si>
  <si>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</si>
  <si>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</si>
  <si>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</si>
  <si>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</si>
  <si>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</si>
  <si>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</si>
  <si>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</si>
  <si>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</si>
  <si>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</si>
  <si>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</si>
  <si>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</si>
  <si>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</si>
  <si>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</si>
  <si>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</si>
  <si>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</si>
  <si>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</si>
  <si>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</si>
  <si>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</si>
  <si>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</si>
  <si>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</si>
  <si>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</si>
  <si>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</si>
  <si>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</si>
  <si>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</si>
  <si>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</si>
  <si>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</si>
  <si>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</si>
  <si>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</si>
  <si>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</si>
  <si>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</si>
  <si>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</si>
  <si>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</si>
  <si>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</si>
  <si>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</si>
  <si>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</si>
  <si>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</si>
  <si>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</si>
  <si>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</si>
  <si>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</si>
  <si>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</si>
  <si>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</si>
  <si>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</si>
  <si>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</si>
  <si>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</si>
  <si>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</si>
  <si>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</si>
  <si>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</si>
  <si>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</si>
  <si>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</si>
  <si>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</si>
  <si>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</si>
  <si>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</si>
  <si>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</si>
  <si>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</si>
  <si>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</si>
  <si>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</si>
  <si>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</si>
  <si>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</si>
  <si>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</si>
  <si>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</si>
  <si>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</si>
  <si>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</si>
  <si>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</si>
  <si>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</si>
  <si>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</si>
  <si>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</si>
  <si>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</si>
  <si>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</si>
  <si>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</si>
  <si>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</si>
  <si>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</si>
  <si>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</si>
  <si>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</si>
  <si>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</si>
  <si>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</si>
  <si>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</si>
  <si>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</si>
  <si>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</si>
  <si>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</si>
  <si>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</si>
  <si>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</si>
  <si>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</si>
  <si>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</si>
  <si>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</si>
  <si>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</si>
  <si>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</si>
  <si>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</si>
  <si>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</si>
  <si>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</si>
  <si>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</si>
  <si>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</si>
  <si>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</si>
  <si>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</si>
  <si>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</si>
  <si>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</si>
  <si>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</si>
  <si>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</si>
  <si>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</si>
  <si>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</si>
  <si>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</si>
  <si>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</si>
  <si>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</si>
  <si>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</si>
  <si>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</si>
  <si>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</si>
  <si>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</si>
  <si>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</si>
  <si>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</si>
  <si>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</si>
  <si>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</si>
  <si>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</si>
  <si>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</si>
  <si>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</si>
  <si>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</si>
  <si>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</si>
  <si>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</si>
  <si>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</si>
  <si>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</si>
  <si>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</si>
  <si>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</si>
  <si>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</si>
  <si>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</si>
  <si>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</si>
  <si>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</si>
  <si>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</si>
  <si>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</si>
  <si>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</si>
  <si>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</si>
  <si>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</si>
  <si>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</si>
  <si>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</si>
  <si>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</si>
  <si>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</si>
  <si>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</si>
  <si>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</si>
  <si>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</si>
  <si>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</si>
  <si>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</si>
  <si>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</si>
  <si>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</si>
  <si>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</si>
  <si>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</si>
  <si>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</si>
  <si>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</si>
  <si>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</si>
  <si>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</si>
  <si>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</si>
  <si>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</si>
  <si>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</si>
  <si>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</si>
  <si>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</si>
  <si>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</si>
  <si>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</si>
  <si>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</si>
  <si>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</si>
  <si>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</si>
  <si>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</si>
  <si>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</si>
  <si>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</si>
  <si>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</si>
  <si>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</si>
  <si>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</si>
  <si>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</si>
  <si>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</si>
  <si>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</si>
  <si>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</si>
  <si>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</si>
  <si>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</si>
  <si>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</si>
  <si>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</si>
  <si>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</si>
  <si>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</si>
  <si>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</si>
  <si>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</si>
  <si>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</si>
  <si>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</si>
  <si>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</si>
  <si>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</si>
  <si>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</si>
  <si>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</si>
  <si>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</si>
  <si>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</si>
  <si>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</si>
  <si>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</si>
  <si>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</si>
  <si>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</si>
  <si>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</si>
  <si>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</si>
  <si>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</si>
  <si>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</si>
  <si>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</si>
  <si>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</si>
  <si>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</si>
  <si>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</si>
  <si>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</si>
  <si>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</si>
  <si>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</si>
  <si>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</si>
  <si>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</si>
  <si>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</si>
  <si>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</si>
  <si>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</si>
  <si>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</si>
  <si>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</si>
  <si>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</si>
  <si>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</si>
  <si>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</si>
  <si>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</si>
  <si>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</si>
  <si>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</si>
  <si>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</si>
  <si>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</si>
  <si>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</si>
  <si>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</si>
  <si>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</si>
  <si>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</si>
  <si>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</si>
  <si>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</si>
  <si>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</si>
  <si>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</si>
  <si>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</si>
  <si>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</si>
  <si>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</si>
  <si>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</si>
  <si>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</si>
  <si>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</si>
  <si>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</si>
  <si>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</si>
  <si>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</si>
  <si>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</si>
  <si>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</si>
  <si>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</si>
  <si>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</si>
  <si>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</si>
  <si>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</si>
  <si>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</si>
  <si>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</si>
  <si>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</si>
  <si>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</si>
  <si>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</si>
  <si>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</si>
  <si>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</si>
  <si>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</si>
  <si>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</si>
  <si>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</si>
  <si>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</si>
  <si>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</si>
  <si>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</si>
  <si>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</si>
  <si>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</si>
  <si>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</si>
  <si>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</si>
  <si>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</si>
  <si>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</si>
  <si>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</si>
  <si>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</si>
  <si>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</si>
  <si>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</si>
  <si>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</si>
  <si>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</si>
  <si>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</si>
  <si>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</si>
  <si>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</si>
  <si>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</si>
  <si>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</si>
  <si>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</si>
  <si>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</si>
  <si>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</si>
  <si>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</si>
  <si>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</si>
  <si>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</si>
  <si>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</si>
  <si>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</si>
  <si>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</si>
  <si>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</si>
  <si>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</si>
  <si>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</si>
  <si>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</si>
  <si>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</si>
  <si>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</si>
  <si>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</si>
  <si>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</si>
  <si>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</si>
  <si>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</si>
  <si>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</si>
  <si>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</si>
  <si>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</si>
  <si>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</si>
  <si>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</si>
  <si>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</si>
  <si>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</si>
  <si>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</si>
  <si>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</si>
  <si>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</si>
  <si>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</si>
  <si>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</si>
  <si>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</si>
  <si>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</si>
  <si>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</si>
  <si>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</si>
  <si>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</si>
  <si>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</si>
  <si>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</si>
  <si>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</si>
  <si>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</si>
  <si>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</si>
  <si>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</si>
  <si>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</si>
  <si>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</si>
  <si>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</si>
  <si>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</si>
  <si>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</si>
  <si>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</si>
  <si>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</si>
  <si>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</si>
  <si>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</si>
  <si>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</si>
  <si>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</si>
  <si>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</si>
  <si>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</si>
  <si>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</si>
  <si>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</si>
  <si>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</si>
  <si>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</si>
  <si>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</si>
  <si>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</si>
  <si>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</si>
  <si>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</si>
  <si>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</si>
  <si>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</si>
  <si>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</si>
  <si>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</si>
  <si>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</si>
  <si>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</si>
  <si>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</si>
  <si>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</si>
  <si>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</si>
  <si>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</si>
  <si>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</si>
  <si>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</si>
  <si>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</si>
  <si>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</si>
  <si>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</si>
  <si>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</si>
  <si>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</si>
  <si>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</si>
  <si>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</si>
  <si>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</si>
  <si>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</si>
  <si>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</si>
  <si>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</si>
  <si>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</si>
  <si>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</si>
  <si>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</si>
  <si>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</si>
  <si>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</si>
  <si>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</si>
  <si>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</si>
  <si>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</si>
  <si>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</si>
  <si>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</si>
  <si>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</si>
  <si>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</si>
  <si>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</si>
  <si>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</si>
  <si>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</si>
  <si>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</si>
  <si>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</si>
  <si>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</si>
  <si>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</si>
  <si>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</si>
  <si>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</si>
  <si>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</si>
  <si>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</si>
  <si>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</si>
  <si>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</si>
  <si>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</si>
  <si>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</si>
  <si>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</si>
  <si>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</si>
  <si>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</si>
  <si>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</si>
  <si>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</si>
  <si>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</si>
  <si>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</si>
  <si>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</si>
  <si>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</si>
  <si>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</si>
  <si>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</si>
  <si>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</si>
  <si>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</si>
  <si>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</si>
  <si>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</si>
  <si>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</si>
  <si>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</si>
  <si>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</si>
  <si>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</si>
  <si>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</si>
  <si>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</si>
  <si>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</si>
  <si>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</si>
  <si>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</si>
  <si>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</si>
  <si>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</si>
  <si>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</si>
  <si>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</si>
  <si>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</si>
  <si>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</si>
  <si>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</si>
  <si>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</si>
  <si>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</si>
  <si>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</si>
  <si>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</si>
  <si>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</si>
  <si>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</si>
  <si>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</si>
  <si>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</si>
  <si>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</si>
  <si>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</si>
  <si>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</si>
  <si>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</si>
  <si>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</si>
  <si>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</si>
  <si>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</si>
  <si>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</si>
  <si>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</si>
  <si>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</si>
  <si>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</si>
  <si>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</si>
  <si>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</si>
  <si>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</si>
  <si>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</si>
  <si>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</si>
  <si>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</si>
  <si>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</si>
  <si>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</si>
  <si>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</si>
  <si>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</si>
  <si>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</si>
  <si>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</si>
  <si>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</si>
  <si>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</si>
  <si>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</si>
  <si>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</si>
  <si>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</si>
  <si>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</si>
  <si>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</si>
  <si>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</si>
  <si>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</si>
  <si>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</si>
  <si>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</si>
  <si>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</si>
  <si>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</si>
  <si>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</si>
  <si>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</si>
  <si>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</si>
  <si>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</si>
  <si>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</si>
  <si>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</si>
  <si>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</si>
  <si>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</si>
  <si>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</si>
  <si>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</si>
  <si>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</si>
  <si>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</si>
  <si>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</si>
  <si>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</si>
  <si>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</si>
  <si>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</si>
  <si>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</si>
  <si>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</si>
  <si>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</si>
  <si>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</si>
  <si>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</si>
  <si>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</si>
  <si>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</si>
  <si>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</si>
  <si>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</si>
  <si>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</si>
  <si>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</si>
  <si>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</si>
  <si>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</si>
  <si>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</si>
  <si>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</si>
  <si>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</si>
  <si>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</si>
  <si>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</si>
  <si>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</si>
  <si>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</si>
  <si>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</si>
  <si>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</si>
  <si>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</si>
  <si>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</si>
  <si>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</si>
  <si>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</si>
  <si>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</si>
  <si>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</si>
  <si>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</si>
  <si>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</si>
  <si>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</si>
  <si>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</si>
  <si>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</si>
  <si>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</si>
  <si>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</si>
  <si>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</si>
  <si>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</si>
  <si>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</si>
  <si>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</si>
  <si>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</si>
  <si>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</si>
  <si>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</si>
  <si>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</si>
  <si>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</si>
  <si>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</si>
  <si>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</si>
  <si>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</si>
  <si>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</si>
  <si>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</si>
  <si>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</si>
  <si>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</si>
  <si>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</si>
  <si>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</si>
  <si>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</si>
  <si>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</si>
  <si>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</si>
  <si>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</si>
  <si>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</si>
  <si>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</si>
  <si>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</si>
  <si>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</si>
  <si>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</si>
  <si>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</si>
  <si>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</si>
  <si>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</si>
  <si>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</si>
  <si>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</si>
  <si>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</si>
  <si>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</si>
  <si>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</si>
  <si>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</si>
  <si>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</si>
  <si>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</si>
  <si>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</si>
  <si>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</si>
  <si>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</si>
  <si>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</si>
  <si>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</si>
  <si>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</si>
  <si>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</si>
  <si>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</si>
  <si>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</si>
  <si>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</si>
  <si>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</si>
  <si>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</si>
  <si>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</si>
  <si>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</si>
  <si>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</si>
  <si>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</si>
  <si>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</si>
  <si>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</si>
  <si>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</si>
  <si>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</si>
  <si>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</si>
  <si>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</si>
  <si>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</si>
  <si>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</si>
  <si>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</si>
  <si>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</si>
  <si>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</si>
  <si>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</si>
  <si>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</si>
  <si>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</si>
  <si>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</si>
  <si>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</si>
  <si>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</si>
  <si>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</si>
  <si>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</si>
  <si>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</si>
  <si>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</si>
  <si>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</si>
  <si>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</si>
  <si>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</si>
  <si>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</si>
  <si>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</si>
  <si>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</si>
  <si>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</si>
  <si>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</si>
  <si>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</si>
  <si>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</si>
  <si>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</si>
  <si>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</si>
  <si>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</si>
  <si>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</si>
  <si>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</si>
  <si>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</si>
  <si>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</si>
  <si>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</si>
  <si>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</si>
  <si>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</si>
  <si>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</si>
  <si>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</si>
  <si>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</si>
  <si>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</si>
  <si>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</si>
  <si>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</si>
  <si>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</si>
  <si>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</si>
  <si>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</si>
  <si>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</si>
  <si>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</si>
  <si>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</si>
  <si>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</si>
  <si>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</si>
  <si>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</si>
  <si>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</si>
  <si>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</si>
  <si>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</si>
  <si>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</si>
  <si>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</si>
  <si>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</si>
  <si>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</si>
  <si>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</si>
  <si>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</si>
  <si>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</si>
  <si>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</si>
  <si>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</si>
  <si>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</si>
  <si>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</si>
  <si>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</si>
  <si>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</si>
  <si>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</si>
  <si>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</si>
  <si>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</si>
  <si>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</si>
  <si>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</si>
  <si>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</si>
  <si>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</si>
  <si>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</si>
  <si>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</si>
  <si>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</si>
  <si>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</si>
  <si>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</si>
  <si>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</si>
  <si>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</si>
  <si>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</si>
  <si>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</si>
  <si>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</si>
  <si>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</si>
  <si>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</si>
  <si>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</si>
  <si>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</si>
  <si>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</si>
  <si>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</si>
  <si>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</si>
  <si>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</si>
  <si>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</si>
  <si>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</si>
  <si>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</si>
  <si>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</si>
  <si>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</si>
  <si>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</si>
  <si>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</si>
  <si>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</si>
  <si>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</si>
  <si>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</si>
  <si>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</si>
  <si>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</si>
  <si>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</si>
  <si>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</si>
  <si>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</si>
  <si>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</si>
  <si>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</si>
  <si>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</si>
  <si>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</si>
  <si>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</si>
  <si>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</si>
  <si>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</si>
  <si>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</si>
  <si>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</si>
  <si>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</si>
  <si>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</si>
  <si>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</si>
  <si>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</si>
  <si>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</si>
  <si>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</si>
  <si>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</si>
  <si>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</si>
  <si>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</si>
  <si>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</si>
  <si>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</si>
  <si>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</si>
  <si>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</si>
  <si>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</si>
  <si>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</si>
  <si>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</si>
  <si>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</si>
  <si>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</si>
  <si>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</si>
  <si>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</si>
  <si>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</si>
  <si>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</si>
  <si>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</si>
  <si>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</si>
  <si>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</si>
  <si>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</si>
  <si>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</si>
  <si>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</si>
  <si>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</si>
  <si>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</si>
  <si>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</si>
  <si>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</si>
  <si>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</si>
  <si>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</si>
  <si>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</si>
  <si>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</si>
  <si>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</si>
  <si>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</si>
  <si>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</si>
  <si>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</si>
  <si>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</si>
  <si>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</si>
  <si>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</si>
  <si>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</si>
  <si>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</si>
  <si>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</si>
  <si>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</si>
  <si>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</si>
  <si>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</si>
  <si>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</si>
  <si>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</si>
  <si>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</si>
  <si>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</si>
  <si>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</si>
  <si>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</si>
  <si>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</si>
  <si>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</si>
  <si>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</si>
  <si>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</si>
  <si>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</si>
  <si>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</si>
  <si>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</si>
  <si>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</si>
  <si>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</si>
  <si>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</si>
  <si>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</si>
  <si>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</si>
  <si>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</si>
  <si>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</si>
  <si>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</si>
  <si>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</si>
  <si>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</si>
  <si>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</si>
  <si>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</si>
  <si>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</si>
  <si>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</si>
  <si>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</si>
  <si>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</si>
  <si>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</si>
  <si>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</si>
  <si>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</si>
  <si>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</si>
  <si>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</si>
  <si>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</si>
  <si>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</si>
  <si>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</si>
  <si>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</si>
  <si>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</si>
  <si>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</si>
  <si>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</si>
  <si>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</si>
  <si>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</si>
  <si>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</si>
  <si>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</si>
  <si>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</si>
  <si>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</si>
  <si>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</si>
  <si>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</si>
  <si>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</si>
  <si>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</si>
  <si>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</si>
  <si>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</si>
  <si>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</si>
  <si>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</si>
  <si>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</si>
  <si>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</si>
  <si>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</si>
  <si>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</si>
  <si>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</si>
  <si>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</si>
  <si>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</si>
  <si>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</si>
  <si>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</si>
  <si>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</si>
  <si>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</si>
  <si>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</si>
  <si>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</si>
  <si>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</si>
  <si>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</si>
  <si>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</si>
  <si>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</si>
  <si>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</si>
  <si>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</si>
  <si>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</si>
  <si>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</si>
  <si>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</si>
  <si>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</si>
  <si>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</si>
  <si>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</si>
  <si>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</si>
  <si>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</si>
  <si>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</si>
  <si>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</si>
  <si>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</si>
  <si>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</si>
  <si>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</si>
  <si>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</si>
  <si>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</si>
  <si>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</si>
  <si>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</si>
  <si>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</si>
  <si>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</si>
  <si>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</si>
  <si>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</si>
  <si>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</si>
  <si>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</si>
  <si>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</si>
  <si>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</si>
  <si>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</si>
  <si>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</si>
  <si>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</si>
  <si>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</si>
  <si>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</si>
  <si>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</si>
  <si>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</si>
  <si>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</si>
  <si>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</si>
  <si>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</si>
  <si>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</si>
  <si>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</si>
  <si>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</si>
  <si>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</si>
  <si>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</si>
  <si>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</si>
  <si>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</si>
  <si>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</si>
  <si>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</si>
  <si>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</si>
  <si>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</si>
  <si>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</si>
  <si>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</si>
  <si>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</si>
  <si>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</si>
  <si>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</si>
  <si>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</si>
  <si>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</si>
  <si>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</si>
  <si>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</si>
  <si>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</si>
  <si>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</si>
  <si>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</si>
  <si>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</si>
  <si>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</si>
  <si>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</si>
  <si>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</si>
  <si>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</si>
  <si>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</si>
  <si>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</si>
  <si>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</si>
  <si>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</si>
  <si>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</si>
  <si>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</si>
  <si>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</si>
  <si>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</si>
  <si>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</si>
  <si>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</si>
  <si>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</si>
  <si>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</si>
  <si>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</si>
  <si>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</si>
  <si>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</si>
  <si>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</si>
  <si>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</si>
  <si>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</si>
  <si>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</si>
  <si>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</si>
  <si>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</si>
  <si>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</si>
  <si>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</si>
  <si>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</si>
  <si>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</si>
  <si>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</si>
  <si>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</si>
  <si>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</si>
  <si>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</si>
  <si>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</si>
  <si>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</si>
  <si>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</si>
  <si>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</si>
  <si>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</si>
  <si>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</si>
  <si>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</si>
  <si>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</si>
  <si>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</si>
  <si>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</si>
  <si>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</si>
  <si>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</si>
  <si>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</si>
  <si>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</si>
  <si>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</si>
  <si>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</si>
  <si>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</si>
  <si>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</si>
  <si>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</si>
  <si>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</si>
  <si>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</si>
  <si>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</si>
  <si>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</si>
  <si>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</si>
  <si>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</si>
  <si>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</si>
  <si>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</si>
  <si>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</si>
  <si>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</si>
  <si>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</si>
  <si>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</si>
  <si>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</si>
  <si>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</si>
  <si>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</si>
  <si>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</si>
  <si>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</si>
  <si>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</si>
  <si>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</si>
  <si>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</si>
  <si>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</si>
  <si>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</si>
  <si>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</si>
  <si>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</si>
  <si>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</si>
  <si>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</si>
  <si>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</si>
  <si>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</si>
  <si>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</si>
  <si>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</si>
  <si>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</si>
  <si>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</si>
  <si>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</si>
  <si>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</si>
  <si>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</si>
  <si>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</si>
  <si>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</si>
  <si>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</si>
  <si>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</si>
  <si>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</si>
  <si>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</si>
  <si>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</si>
  <si>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</si>
  <si>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</si>
  <si>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</si>
  <si>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</si>
  <si>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</si>
  <si>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</si>
  <si>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</si>
  <si>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</si>
  <si>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</si>
  <si>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</si>
  <si>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</si>
  <si>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</si>
  <si>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</si>
  <si>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</si>
  <si>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</si>
  <si>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</si>
  <si>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</si>
  <si>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</si>
  <si>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</si>
  <si>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</si>
  <si>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</si>
  <si>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</si>
  <si>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</si>
  <si>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</si>
  <si>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</si>
  <si>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</si>
  <si>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</si>
  <si>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</si>
  <si>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</si>
  <si>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</si>
  <si>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</si>
  <si>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</si>
  <si>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</si>
  <si>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</si>
  <si>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</si>
  <si>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</si>
  <si>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</si>
  <si>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</si>
  <si>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</si>
  <si>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</si>
  <si>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</si>
  <si>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</si>
  <si>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</si>
  <si>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</si>
  <si>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</si>
  <si>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</si>
  <si>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</si>
  <si>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</si>
  <si>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</si>
  <si>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</si>
  <si>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</si>
  <si>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</si>
  <si>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</si>
  <si>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</si>
  <si>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</si>
  <si>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</si>
  <si>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</si>
  <si>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</si>
  <si>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</si>
  <si>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</si>
  <si>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</si>
  <si>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</si>
  <si>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</si>
  <si>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</si>
  <si>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</si>
  <si>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</si>
  <si>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</si>
  <si>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</si>
  <si>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</si>
  <si>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</si>
  <si>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</si>
  <si>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</si>
  <si>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</si>
  <si>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</si>
  <si>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</si>
  <si>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</si>
  <si>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</si>
  <si>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</si>
  <si>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</si>
  <si>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</si>
  <si>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</si>
  <si>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</si>
  <si>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</si>
  <si>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</si>
  <si>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</si>
  <si>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</si>
  <si>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</si>
  <si>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</si>
  <si>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</si>
  <si>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</si>
  <si>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</si>
  <si>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</si>
  <si>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</si>
  <si>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</si>
  <si>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</si>
  <si>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</si>
  <si>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</si>
  <si>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</si>
  <si>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</si>
  <si>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</si>
  <si>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</si>
  <si>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</si>
  <si>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</si>
  <si>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</si>
  <si>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</si>
  <si>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</si>
  <si>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</si>
  <si>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</si>
  <si>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</si>
  <si>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</si>
  <si>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</si>
  <si>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</si>
  <si>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</si>
  <si>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</si>
  <si>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</si>
  <si>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</si>
  <si>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</si>
  <si>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</si>
  <si>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</si>
  <si>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</si>
  <si>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</si>
  <si>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</si>
  <si>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</si>
  <si>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</si>
  <si>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</si>
  <si>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</si>
  <si>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</si>
  <si>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</si>
  <si>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</si>
  <si>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</si>
  <si>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</si>
  <si>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</si>
  <si>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</si>
  <si>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</si>
  <si>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</si>
  <si>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</si>
  <si>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</si>
  <si>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</si>
  <si>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</si>
  <si>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</si>
  <si>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</si>
  <si>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</si>
  <si>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</si>
  <si>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</si>
  <si>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</si>
  <si>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</si>
  <si>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</si>
  <si>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</si>
  <si>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</si>
  <si>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</si>
  <si>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</si>
  <si>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</si>
  <si>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</si>
  <si>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</si>
  <si>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</si>
  <si>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</si>
  <si>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</si>
  <si>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</si>
  <si>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</si>
  <si>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</si>
  <si>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</si>
  <si>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</si>
  <si>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</si>
  <si>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</si>
  <si>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</si>
  <si>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</si>
  <si>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</si>
  <si>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</si>
  <si>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</si>
  <si>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</si>
  <si>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</si>
  <si>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</si>
  <si>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</si>
  <si>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</si>
  <si>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</si>
  <si>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</si>
  <si>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</si>
  <si>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</si>
  <si>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</si>
  <si>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</si>
  <si>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</si>
  <si>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</si>
  <si>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</si>
  <si>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</si>
  <si>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</si>
  <si>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</si>
  <si>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</si>
  <si>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</si>
  <si>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</si>
  <si>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</si>
  <si>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</si>
  <si>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</si>
  <si>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</si>
  <si>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</si>
  <si>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</si>
  <si>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</si>
  <si>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</si>
  <si>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</si>
  <si>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</si>
  <si>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</si>
  <si>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</si>
  <si>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</si>
  <si>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</si>
  <si>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</si>
  <si>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</si>
  <si>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</si>
  <si>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</si>
  <si>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</si>
  <si>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</si>
  <si>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</si>
  <si>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</si>
  <si>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</si>
  <si>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</si>
  <si>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</si>
  <si>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</si>
  <si>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</si>
  <si>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</si>
  <si>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</si>
  <si>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</si>
  <si>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</si>
  <si>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</si>
  <si>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</si>
  <si>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</si>
  <si>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</si>
  <si>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</si>
  <si>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</si>
  <si>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</si>
  <si>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</si>
  <si>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</si>
  <si>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</si>
  <si>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</si>
  <si>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</si>
  <si>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</si>
  <si>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</si>
  <si>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</si>
  <si>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</si>
  <si>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</si>
  <si>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</si>
  <si>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</si>
  <si>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</si>
  <si>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</si>
  <si>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</si>
  <si>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</si>
  <si>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</si>
  <si>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</si>
  <si>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</si>
  <si>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</si>
  <si>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</si>
  <si>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</si>
  <si>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</si>
  <si>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</si>
  <si>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</si>
  <si>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</si>
  <si>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</si>
  <si>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</si>
  <si>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</si>
  <si>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</si>
  <si>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</si>
  <si>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</si>
  <si>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</si>
  <si>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</si>
  <si>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</si>
  <si>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</si>
  <si>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</si>
  <si>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</si>
  <si>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</si>
  <si>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</si>
  <si>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</si>
  <si>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</si>
  <si>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</si>
  <si>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</si>
  <si>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</si>
  <si>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</si>
  <si>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</si>
  <si>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</si>
  <si>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</si>
  <si>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</si>
  <si>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</si>
  <si>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</si>
  <si>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</si>
  <si>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</si>
  <si>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</si>
  <si>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</si>
  <si>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</si>
  <si>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</si>
  <si>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</si>
  <si>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</si>
  <si>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</si>
  <si>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</si>
  <si>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</si>
  <si>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</si>
  <si>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</si>
  <si>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</si>
  <si>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</si>
  <si>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</si>
  <si>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</si>
  <si>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</si>
  <si>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</si>
  <si>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</si>
  <si>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</si>
  <si>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</si>
  <si>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</si>
  <si>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</si>
  <si>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</si>
  <si>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</si>
  <si>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</si>
  <si>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</si>
  <si>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</si>
  <si>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</si>
  <si>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</si>
  <si>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</si>
  <si>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</si>
  <si>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</si>
  <si>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</si>
  <si>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</si>
  <si>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</si>
  <si>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</si>
  <si>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</si>
  <si>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</si>
  <si>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</si>
  <si>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</si>
  <si>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</si>
  <si>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</si>
  <si>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</si>
  <si>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</si>
  <si>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</si>
  <si>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</si>
  <si>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</si>
  <si>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</si>
  <si>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</si>
  <si>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</si>
  <si>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</si>
  <si>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</si>
  <si>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</si>
  <si>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</si>
  <si>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</si>
  <si>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</si>
  <si>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</si>
  <si>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</si>
  <si>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</si>
  <si>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</si>
  <si>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</si>
  <si>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</si>
  <si>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</si>
  <si>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</si>
  <si>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</si>
  <si>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</si>
  <si>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</si>
  <si>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</si>
  <si>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</si>
  <si>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</si>
  <si>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</si>
  <si>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</si>
  <si>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</si>
  <si>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</si>
  <si>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</si>
  <si>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</si>
  <si>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</si>
  <si>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</si>
  <si>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</si>
  <si>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</si>
  <si>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</si>
  <si>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</si>
  <si>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</si>
  <si>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</si>
  <si>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</si>
  <si>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</si>
  <si>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</si>
  <si>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</si>
  <si>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</si>
  <si>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</si>
  <si>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</si>
  <si>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</si>
  <si>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</si>
  <si>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</si>
  <si>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</si>
  <si>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</si>
  <si>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</si>
  <si>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</si>
  <si>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</si>
  <si>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</si>
  <si>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</si>
  <si>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</si>
  <si>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</si>
  <si>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</si>
  <si>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</si>
  <si>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</si>
  <si>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</si>
  <si>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</si>
  <si>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</si>
  <si>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</si>
  <si>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</si>
  <si>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</si>
  <si>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</si>
  <si>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</si>
  <si>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</si>
  <si>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</si>
  <si>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</si>
  <si>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</si>
  <si>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</si>
  <si>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</si>
  <si>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</si>
  <si>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</si>
  <si>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</si>
  <si>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</si>
  <si>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</si>
  <si>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</si>
  <si>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</si>
  <si>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</si>
  <si>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</si>
  <si>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</si>
  <si>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</si>
  <si>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</si>
  <si>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</si>
  <si>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</si>
  <si>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</si>
  <si>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</si>
  <si>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</si>
  <si>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</si>
  <si>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</si>
  <si>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</si>
  <si>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</si>
  <si>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</si>
  <si>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</si>
  <si>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</si>
  <si>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</si>
  <si>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</si>
  <si>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</si>
  <si>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</si>
  <si>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</si>
  <si>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</si>
  <si>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</si>
  <si>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</si>
  <si>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</si>
  <si>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</si>
  <si>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</si>
  <si>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</si>
  <si>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</si>
  <si>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</si>
  <si>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</si>
  <si>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</si>
  <si>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</si>
  <si>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</si>
  <si>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</si>
  <si>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</si>
  <si>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</si>
  <si>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</si>
  <si>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</si>
  <si>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</si>
  <si>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</si>
  <si>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</si>
  <si>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</si>
  <si>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</si>
  <si>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</si>
  <si>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</si>
  <si>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</si>
  <si>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</si>
  <si>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</si>
  <si>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</si>
  <si>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</si>
  <si>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</si>
  <si>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</si>
  <si>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</si>
  <si>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</si>
  <si>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</si>
  <si>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</si>
  <si>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</si>
  <si>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</si>
  <si>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</si>
  <si>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</si>
  <si>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</si>
  <si>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</si>
  <si>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</si>
  <si>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</si>
  <si>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</si>
  <si>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</si>
  <si>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</si>
  <si>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</si>
  <si>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</si>
  <si>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</si>
  <si>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</si>
  <si>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</si>
  <si>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</si>
  <si>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</si>
  <si>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</si>
  <si>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</si>
  <si>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</si>
  <si>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</si>
  <si>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</si>
  <si>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</si>
  <si>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</si>
  <si>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</si>
  <si>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</si>
  <si>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</si>
  <si>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</si>
  <si>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</si>
  <si>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</si>
  <si>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</si>
  <si>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</si>
  <si>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</si>
  <si>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</si>
  <si>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</si>
  <si>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</si>
  <si>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</si>
  <si>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</si>
  <si>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</si>
  <si>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</si>
  <si>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</si>
  <si>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</si>
  <si>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</si>
  <si>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</si>
  <si>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</si>
  <si>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</si>
  <si>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</si>
  <si>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</si>
  <si>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</si>
  <si>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</si>
  <si>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</si>
  <si>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</si>
  <si>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</si>
  <si>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</si>
  <si>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</si>
  <si>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</si>
  <si>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</si>
  <si>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</si>
  <si>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</si>
  <si>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</si>
  <si>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</si>
  <si>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</si>
  <si>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</si>
  <si>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</si>
  <si>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</si>
  <si>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</si>
  <si>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</si>
  <si>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</si>
  <si>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</si>
  <si>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</si>
  <si>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</si>
  <si>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</si>
  <si>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</si>
  <si>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</si>
  <si>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</si>
  <si>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</si>
  <si>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</si>
  <si>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</si>
  <si>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</si>
  <si>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</si>
  <si>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</si>
  <si>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</si>
  <si>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</si>
  <si>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</si>
  <si>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</si>
  <si>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</si>
  <si>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</si>
  <si>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</si>
  <si>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</si>
  <si>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</si>
  <si>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</si>
  <si>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</si>
  <si>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</si>
  <si>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</si>
  <si>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</si>
  <si>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</si>
  <si>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</si>
  <si>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</si>
  <si>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</si>
  <si>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</si>
  <si>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</si>
  <si>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</si>
  <si>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</si>
  <si>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</si>
  <si>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</si>
  <si>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</si>
  <si>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</si>
  <si>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</si>
  <si>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</si>
  <si>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</si>
  <si>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</si>
  <si>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</si>
  <si>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</si>
  <si>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</si>
  <si>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</si>
  <si>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</si>
  <si>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</si>
  <si>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</si>
  <si>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</si>
  <si>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</si>
  <si>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</si>
  <si>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</si>
  <si>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</si>
  <si>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</si>
  <si>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</si>
  <si>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</si>
  <si>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</si>
  <si>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</si>
  <si>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</si>
  <si>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</si>
  <si>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</si>
  <si>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</si>
  <si>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</si>
  <si>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</si>
  <si>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</si>
  <si>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</si>
  <si>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</si>
  <si>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</si>
  <si>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</si>
  <si>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</si>
  <si>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</si>
  <si>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</si>
  <si>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</si>
  <si>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</si>
  <si>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</si>
  <si>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</si>
  <si>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</si>
  <si>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</si>
  <si>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</si>
  <si>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</si>
  <si>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</si>
  <si>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</si>
  <si>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</si>
  <si>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</si>
  <si>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</si>
  <si>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</si>
  <si>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</si>
  <si>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</si>
  <si>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</si>
  <si>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</si>
  <si>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</si>
  <si>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</si>
  <si>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</si>
  <si>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</si>
  <si>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</si>
  <si>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</si>
  <si>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</si>
  <si>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</si>
  <si>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</si>
  <si>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</si>
  <si>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</si>
  <si>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</si>
  <si>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</si>
  <si>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</si>
  <si>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</si>
  <si>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</si>
  <si>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</si>
  <si>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</si>
  <si>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</si>
  <si>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</si>
  <si>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</si>
  <si>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</si>
  <si>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</si>
  <si>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</si>
  <si>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</si>
  <si>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</si>
  <si>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</si>
  <si>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</si>
  <si>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</si>
  <si>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</si>
  <si>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</si>
  <si>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</si>
  <si>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</si>
  <si>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</si>
  <si>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</si>
  <si>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</si>
  <si>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</si>
  <si>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</si>
  <si>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</si>
  <si>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</si>
  <si>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</si>
  <si>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</si>
  <si>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</si>
  <si>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</si>
  <si>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</si>
  <si>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</si>
  <si>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</si>
  <si>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</si>
  <si>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</si>
  <si>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</si>
  <si>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</si>
  <si>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</si>
  <si>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</si>
  <si>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</si>
  <si>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</si>
  <si>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</si>
  <si>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</si>
  <si>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</si>
  <si>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</si>
  <si>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</si>
  <si>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</si>
  <si>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</si>
  <si>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</si>
  <si>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</si>
  <si>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</si>
  <si>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</si>
  <si>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</si>
  <si>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</si>
  <si>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</si>
  <si>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</si>
  <si>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</si>
  <si>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</si>
  <si>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</si>
  <si>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</si>
  <si>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</si>
  <si>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</si>
  <si>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</si>
  <si>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</si>
  <si>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</si>
  <si>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</si>
  <si>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</si>
  <si>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</si>
  <si>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</si>
  <si>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</si>
  <si>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</si>
  <si>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</si>
  <si>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</si>
  <si>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</si>
  <si>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</si>
  <si>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</si>
  <si>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</si>
  <si>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</si>
  <si>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</si>
  <si>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</si>
  <si>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</si>
  <si>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</si>
  <si>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</si>
  <si>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</si>
  <si>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</si>
  <si>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</si>
  <si>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</si>
  <si>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</si>
  <si>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</si>
  <si>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</si>
  <si>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</si>
  <si>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</si>
  <si>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</si>
  <si>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</si>
  <si>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</si>
  <si>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</si>
  <si>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</si>
  <si>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</si>
  <si>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</si>
  <si>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</si>
  <si>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</si>
  <si>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</si>
  <si>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</si>
  <si>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</si>
  <si>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</si>
  <si>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</si>
  <si>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</si>
  <si>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</si>
  <si>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</si>
  <si>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</si>
  <si>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</si>
  <si>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</si>
  <si>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</si>
  <si>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</si>
  <si>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</si>
  <si>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</si>
  <si>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</si>
  <si>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</si>
  <si>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</si>
  <si>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</si>
  <si>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</si>
  <si>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</si>
  <si>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</si>
  <si>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</si>
  <si>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</si>
  <si>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</si>
  <si>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</si>
  <si>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</si>
  <si>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</si>
  <si>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</si>
  <si>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</si>
  <si>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</si>
  <si>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</si>
  <si>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</si>
  <si>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</si>
  <si>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</si>
  <si>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</si>
  <si>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</si>
  <si>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</si>
  <si>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</si>
  <si>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</si>
  <si>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</si>
  <si>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</si>
  <si>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</si>
  <si>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</si>
  <si>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</si>
  <si>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</si>
  <si>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</si>
  <si>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</si>
  <si>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</si>
  <si>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</si>
  <si>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</si>
  <si>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</si>
  <si>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</si>
  <si>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</si>
  <si>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</si>
  <si>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</si>
  <si>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</si>
  <si>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</si>
  <si>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</si>
  <si>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</si>
  <si>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</si>
  <si>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</si>
  <si>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</si>
  <si>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</si>
  <si>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</si>
  <si>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</si>
  <si>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</si>
  <si>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</si>
  <si>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</si>
  <si>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</si>
  <si>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</si>
  <si>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</si>
  <si>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</si>
  <si>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</si>
  <si>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</si>
  <si>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</si>
  <si>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</si>
  <si>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</si>
  <si>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</si>
  <si>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</si>
  <si>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</si>
  <si>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</si>
  <si>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</si>
  <si>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</si>
  <si>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</si>
  <si>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</si>
  <si>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</si>
  <si>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</si>
  <si>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</si>
  <si>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</si>
  <si>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</si>
  <si>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</si>
  <si>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</si>
  <si>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</si>
  <si>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</si>
  <si>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</si>
  <si>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</si>
  <si>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</si>
  <si>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</si>
  <si>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</si>
  <si>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</si>
  <si>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</si>
  <si>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</si>
  <si>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</si>
  <si>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</si>
  <si>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</si>
  <si>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</si>
  <si>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</si>
  <si>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</si>
  <si>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</si>
  <si>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</si>
  <si>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</si>
  <si>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</si>
  <si>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</si>
  <si>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</si>
  <si>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</si>
  <si>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</si>
  <si>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</si>
  <si>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</si>
  <si>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</si>
  <si>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</si>
  <si>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</si>
  <si>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</si>
  <si>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</si>
  <si>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</si>
  <si>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</si>
  <si>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</si>
  <si>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</si>
  <si>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</si>
  <si>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</si>
  <si>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</si>
  <si>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</si>
  <si>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</si>
  <si>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</si>
  <si>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</si>
  <si>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</si>
  <si>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</si>
  <si>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</si>
  <si>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</si>
  <si>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</si>
  <si>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</si>
  <si>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</si>
  <si>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</si>
  <si>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</si>
  <si>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</si>
  <si>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</si>
  <si>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</si>
  <si>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</si>
  <si>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</si>
  <si>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</si>
  <si>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</si>
  <si>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</si>
  <si>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</si>
  <si>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</si>
  <si>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</si>
  <si>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</si>
  <si>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</si>
  <si>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</si>
  <si>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</si>
  <si>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</si>
  <si>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</si>
  <si>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</si>
  <si>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</si>
  <si>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</si>
  <si>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</si>
  <si>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</si>
  <si>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</si>
  <si>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</si>
  <si>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</si>
  <si>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</si>
  <si>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</si>
  <si>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</si>
  <si>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</si>
  <si>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</si>
  <si>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</si>
  <si>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</si>
  <si>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</si>
  <si>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</si>
  <si>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</si>
  <si>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</si>
  <si>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</si>
  <si>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</si>
  <si>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</si>
  <si>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</si>
  <si>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</si>
  <si>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</si>
  <si>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</si>
  <si>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</si>
  <si>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</si>
  <si>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</si>
  <si>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</si>
  <si>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</si>
  <si>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</si>
  <si>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</si>
  <si>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</si>
  <si>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</si>
  <si>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</si>
  <si>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</si>
  <si>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</si>
  <si>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</si>
  <si>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</si>
  <si>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</si>
  <si>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</si>
  <si>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</si>
  <si>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</si>
  <si>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</si>
  <si>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</si>
  <si>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</si>
  <si>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</si>
  <si>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</si>
  <si>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</si>
  <si>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</si>
  <si>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</si>
  <si>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</si>
  <si>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</si>
  <si>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</si>
  <si>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</si>
  <si>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</si>
  <si>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</si>
  <si>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</si>
  <si>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</si>
  <si>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</si>
  <si>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</si>
  <si>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</si>
  <si>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</si>
  <si>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</si>
  <si>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</si>
  <si>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</si>
  <si>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</si>
  <si>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</si>
  <si>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</si>
  <si>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</si>
  <si>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</si>
  <si>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</si>
  <si>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</si>
  <si>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</si>
  <si>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</si>
  <si>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</si>
  <si>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</si>
  <si>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</si>
  <si>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</si>
  <si>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</si>
  <si>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</si>
  <si>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</si>
  <si>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</si>
  <si>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</si>
  <si>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</si>
  <si>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</si>
  <si>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</si>
  <si>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</si>
  <si>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</si>
  <si>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</si>
  <si>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</si>
  <si>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</si>
  <si>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</si>
  <si>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</si>
  <si>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</si>
  <si>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</si>
  <si>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</si>
  <si>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</si>
  <si>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</si>
  <si>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</si>
  <si>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</si>
  <si>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</si>
  <si>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</si>
  <si>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</si>
  <si>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</si>
  <si>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</si>
  <si>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</si>
  <si>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</si>
  <si>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</si>
  <si>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</si>
  <si>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</si>
  <si>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</si>
  <si>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</si>
  <si>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</si>
  <si>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</si>
  <si>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</si>
  <si>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</si>
  <si>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</si>
  <si>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</si>
  <si>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</si>
  <si>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</si>
  <si>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</si>
  <si>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</si>
  <si>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</si>
  <si>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</si>
  <si>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</si>
  <si>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</si>
  <si>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</si>
  <si>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</si>
  <si>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</si>
  <si>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</si>
  <si>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</si>
  <si>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</si>
  <si>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</si>
  <si>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</si>
  <si>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</si>
  <si>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</si>
  <si>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</si>
  <si>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</si>
  <si>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</si>
  <si>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</si>
  <si>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</si>
  <si>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</si>
  <si>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</si>
  <si>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</si>
  <si>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</si>
  <si>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</si>
  <si>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</si>
  <si>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</si>
  <si>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</si>
  <si>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</si>
  <si>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</si>
  <si>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</si>
  <si>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</si>
  <si>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</si>
  <si>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</si>
  <si>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</si>
  <si>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</si>
  <si>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</si>
  <si>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</si>
  <si>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</si>
  <si>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</si>
  <si>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</si>
  <si>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</si>
  <si>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</si>
  <si>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</si>
  <si>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</si>
  <si>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</si>
  <si>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</si>
  <si>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</si>
  <si>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</si>
  <si>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</si>
  <si>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</si>
  <si>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</si>
  <si>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</si>
  <si>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</si>
  <si>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</si>
  <si>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</si>
  <si>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</si>
  <si>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</si>
  <si>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</si>
  <si>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</si>
  <si>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</si>
  <si>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</si>
  <si>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</si>
  <si>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</si>
  <si>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</si>
  <si>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</si>
  <si>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</si>
  <si>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</si>
  <si>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</si>
  <si>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</si>
  <si>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</si>
  <si>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</si>
  <si>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</si>
  <si>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</si>
  <si>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</si>
  <si>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</si>
  <si>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</si>
  <si>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</si>
  <si>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</si>
  <si>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</si>
  <si>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</si>
  <si>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</si>
  <si>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</si>
  <si>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</si>
  <si>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</si>
  <si>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</si>
  <si>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</si>
  <si>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</si>
  <si>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</si>
  <si>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</si>
  <si>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</si>
  <si>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</si>
  <si>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</si>
  <si>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</si>
  <si>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</si>
  <si>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</si>
  <si>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</si>
  <si>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</si>
  <si>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</si>
  <si>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</si>
  <si>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</si>
  <si>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</si>
  <si>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</si>
  <si>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</si>
  <si>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</si>
  <si>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</si>
  <si>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</si>
  <si>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</si>
  <si>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</si>
  <si>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</si>
  <si>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</si>
  <si>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</si>
  <si>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</si>
  <si>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</si>
  <si>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</si>
  <si>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</si>
  <si>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</si>
  <si>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</si>
  <si>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</si>
  <si>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</si>
  <si>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</si>
  <si>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</si>
  <si>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</si>
  <si>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</si>
  <si>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</si>
  <si>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</si>
  <si>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</si>
  <si>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</si>
  <si>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</si>
  <si>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</si>
  <si>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</si>
  <si>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</si>
  <si>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</si>
  <si>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</si>
  <si>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</si>
  <si>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</si>
  <si>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</si>
  <si>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</si>
  <si>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</si>
  <si>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</si>
  <si>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</si>
  <si>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</si>
  <si>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</si>
  <si>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</si>
  <si>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</si>
  <si>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</si>
  <si>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</si>
  <si>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</si>
  <si>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</si>
  <si>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</si>
  <si>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</si>
  <si>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</si>
  <si>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</si>
  <si>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</si>
  <si>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</si>
  <si>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</si>
  <si>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</si>
  <si>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</si>
  <si>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</si>
  <si>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</si>
  <si>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</si>
  <si>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</si>
  <si>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</si>
  <si>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</si>
  <si>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</si>
  <si>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</si>
  <si>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</si>
  <si>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</si>
  <si>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</si>
  <si>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</si>
  <si>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</si>
  <si>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</si>
  <si>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</si>
  <si>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</si>
  <si>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</si>
  <si>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</si>
  <si>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</si>
  <si>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</si>
  <si>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</si>
  <si>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</si>
  <si>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</si>
  <si>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</si>
  <si>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</si>
  <si>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</si>
  <si>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</si>
  <si>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</si>
  <si>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</si>
  <si>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</si>
  <si>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</si>
  <si>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</si>
  <si>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</si>
  <si>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</si>
  <si>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</si>
  <si>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</si>
  <si>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</si>
  <si>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</si>
  <si>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</si>
  <si>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</si>
  <si>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</si>
  <si>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</si>
  <si>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</si>
  <si>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</si>
  <si>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</si>
  <si>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</si>
  <si>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</si>
  <si>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</si>
  <si>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</si>
  <si>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</si>
  <si>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</si>
  <si>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</si>
  <si>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</si>
  <si>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</si>
  <si>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</si>
  <si>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</si>
  <si>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</si>
  <si>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</si>
  <si>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</si>
  <si>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</si>
  <si>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</si>
  <si>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</si>
  <si>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</si>
  <si>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</si>
  <si>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</si>
  <si>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</si>
  <si>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</si>
  <si>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</si>
  <si>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</si>
  <si>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</si>
  <si>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</si>
  <si>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</si>
  <si>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</si>
  <si>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</si>
  <si>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</si>
  <si>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</si>
  <si>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</si>
  <si>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</si>
  <si>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</si>
  <si>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</si>
  <si>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</si>
  <si>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</si>
  <si>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</si>
  <si>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</si>
  <si>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</si>
  <si>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</si>
  <si>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</si>
  <si>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</si>
  <si>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</si>
  <si>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</si>
  <si>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</si>
  <si>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</si>
  <si>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</si>
  <si>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</si>
  <si>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</si>
  <si>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</si>
  <si>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</si>
  <si>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</si>
  <si>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</si>
  <si>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</si>
  <si>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</si>
  <si>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</si>
  <si>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</si>
  <si>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</si>
  <si>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</si>
  <si>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</si>
  <si>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</si>
  <si>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</si>
  <si>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</si>
  <si>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</si>
  <si>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</si>
  <si>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</si>
  <si>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</si>
  <si>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</si>
  <si>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</si>
  <si>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</si>
  <si>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</si>
  <si>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</si>
  <si>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</si>
  <si>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</si>
  <si>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</si>
  <si>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</si>
  <si>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</si>
  <si>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</si>
  <si>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</si>
  <si>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</si>
  <si>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</si>
  <si>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</si>
  <si>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</si>
  <si>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</si>
  <si>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</si>
  <si>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</si>
  <si>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</si>
  <si>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</si>
  <si>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</si>
  <si>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</si>
  <si>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</si>
  <si>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</si>
  <si>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</si>
  <si>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</si>
  <si>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</si>
  <si>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</si>
  <si>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</si>
  <si>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</si>
  <si>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</si>
  <si>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</si>
  <si>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</si>
  <si>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</si>
  <si>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</si>
  <si>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</si>
  <si>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</si>
  <si>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</si>
  <si>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</si>
  <si>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</si>
  <si>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</si>
  <si>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</si>
  <si>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</si>
  <si>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</si>
  <si>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</si>
  <si>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</si>
  <si>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</si>
  <si>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</si>
  <si>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</si>
  <si>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</si>
  <si>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</si>
  <si>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</si>
  <si>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</si>
  <si>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</si>
  <si>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</si>
  <si>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</si>
  <si>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</si>
  <si>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</si>
  <si>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</si>
  <si>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</si>
  <si>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</si>
  <si>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</si>
  <si>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</si>
  <si>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</si>
  <si>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</si>
  <si>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</si>
  <si>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</si>
  <si>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</si>
  <si>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</si>
  <si>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</si>
  <si>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</si>
  <si>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</si>
  <si>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</si>
  <si>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</si>
  <si>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</si>
  <si>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</si>
  <si>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</si>
  <si>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</si>
  <si>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</si>
  <si>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</si>
  <si>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</si>
  <si>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</si>
  <si>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</si>
  <si>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</si>
  <si>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</si>
  <si>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</si>
  <si>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</si>
  <si>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</si>
  <si>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</si>
  <si>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</si>
  <si>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</si>
  <si>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</si>
  <si>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</si>
  <si>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</si>
  <si>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</si>
  <si>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</si>
  <si>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</si>
  <si>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</si>
  <si>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</si>
  <si>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</si>
  <si>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</si>
  <si>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</si>
  <si>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</si>
  <si>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</si>
  <si>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</si>
  <si>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</si>
  <si>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</si>
  <si>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</si>
  <si>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</si>
  <si>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</si>
  <si>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</si>
  <si>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</si>
  <si>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</si>
  <si>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</si>
  <si>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</si>
  <si>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</si>
  <si>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</si>
  <si>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</si>
  <si>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</si>
  <si>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</si>
  <si>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</si>
  <si>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</si>
  <si>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</si>
  <si>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</si>
  <si>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</si>
  <si>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</si>
  <si>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</si>
  <si>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</si>
  <si>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</si>
  <si>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</si>
  <si>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</si>
  <si>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</si>
  <si>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</si>
  <si>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</si>
  <si>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</si>
  <si>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</si>
  <si>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</si>
  <si>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</si>
  <si>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</si>
  <si>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</si>
  <si>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</si>
  <si>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</si>
  <si>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</si>
  <si>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</si>
  <si>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</si>
  <si>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</si>
  <si>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</si>
  <si>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</si>
  <si>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</si>
  <si>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</si>
  <si>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</si>
  <si>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</si>
  <si>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</si>
  <si>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</si>
  <si>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</si>
  <si>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</si>
  <si>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</si>
  <si>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</si>
  <si>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</si>
  <si>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</si>
  <si>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</si>
  <si>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</si>
  <si>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</si>
  <si>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</si>
  <si>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</si>
  <si>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</si>
  <si>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</si>
  <si>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</si>
  <si>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</si>
  <si>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</si>
  <si>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</si>
  <si>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</si>
  <si>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</si>
  <si>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</si>
  <si>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</si>
  <si>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</si>
  <si>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</si>
  <si>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</si>
  <si>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</si>
  <si>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</si>
  <si>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</si>
  <si>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</si>
  <si>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</si>
  <si>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</si>
  <si>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</si>
  <si>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</si>
  <si>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</si>
  <si>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</si>
  <si>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</si>
  <si>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</si>
  <si>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</si>
  <si>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</si>
  <si>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</si>
  <si>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</si>
  <si>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</si>
  <si>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</si>
  <si>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</si>
  <si>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</si>
  <si>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</si>
  <si>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</si>
  <si>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</si>
  <si>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</si>
  <si>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</si>
  <si>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</si>
  <si>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</si>
  <si>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</si>
  <si>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</si>
  <si>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</si>
  <si>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</si>
  <si>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</si>
  <si>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</si>
  <si>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</si>
  <si>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</si>
  <si>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</si>
  <si>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</si>
  <si>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</si>
  <si>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</si>
  <si>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</si>
  <si>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</si>
  <si>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</si>
  <si>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</si>
  <si>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</si>
  <si>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</si>
  <si>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</si>
  <si>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</si>
  <si>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</si>
  <si>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</si>
  <si>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</si>
  <si>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</si>
  <si>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</si>
  <si>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</si>
  <si>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</si>
  <si>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</si>
  <si>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</si>
  <si>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</si>
  <si>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</si>
  <si>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</si>
  <si>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</si>
  <si>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</si>
  <si>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</si>
  <si>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</si>
  <si>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</si>
  <si>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</si>
  <si>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</si>
  <si>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</si>
  <si>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</si>
  <si>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</si>
  <si>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</si>
  <si>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</si>
  <si>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</si>
  <si>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</si>
  <si>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</si>
  <si>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</si>
  <si>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</si>
  <si>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</si>
  <si>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</si>
  <si>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</si>
  <si>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</si>
  <si>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</si>
  <si>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</si>
  <si>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</si>
  <si>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</si>
  <si>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</si>
  <si>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</si>
  <si>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</si>
  <si>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</si>
  <si>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</si>
  <si>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</si>
  <si>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</si>
  <si>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</si>
  <si>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</si>
  <si>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</si>
  <si>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</si>
  <si>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</si>
  <si>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</si>
  <si>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</si>
  <si>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</si>
  <si>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</si>
  <si>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</si>
  <si>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</si>
  <si>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</si>
  <si>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</si>
  <si>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</si>
  <si>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</si>
  <si>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</si>
  <si>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</si>
  <si>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</si>
  <si>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</si>
  <si>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</si>
  <si>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</si>
  <si>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</si>
  <si>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</si>
  <si>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</si>
  <si>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</si>
  <si>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</si>
  <si>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</si>
  <si>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</si>
  <si>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</si>
  <si>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</si>
  <si>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</si>
  <si>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</si>
  <si>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</si>
  <si>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</si>
  <si>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</si>
  <si>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</si>
  <si>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</si>
  <si>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</si>
  <si>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</si>
  <si>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</si>
  <si>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</si>
  <si>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</si>
  <si>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</si>
  <si>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</si>
  <si>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</si>
  <si>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</si>
  <si>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</si>
  <si>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</si>
  <si>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</si>
  <si>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</si>
  <si>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</si>
  <si>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</si>
  <si>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</si>
  <si>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</si>
  <si>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</si>
  <si>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</si>
  <si>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</si>
  <si>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</si>
  <si>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</si>
  <si>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</si>
  <si>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</si>
  <si>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</si>
  <si>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</si>
  <si>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</si>
  <si>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</si>
  <si>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</si>
  <si>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</si>
  <si>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</si>
  <si>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</si>
  <si>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</si>
  <si>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</si>
  <si>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</si>
  <si>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</si>
  <si>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</si>
  <si>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</si>
  <si>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</si>
  <si>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</si>
  <si>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</si>
  <si>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</si>
  <si>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</si>
  <si>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</si>
  <si>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</si>
  <si>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</si>
  <si>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</si>
  <si>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</si>
  <si>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</si>
  <si>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</si>
  <si>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</si>
  <si>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</si>
  <si>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</si>
  <si>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</si>
  <si>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</si>
  <si>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</si>
  <si>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</si>
  <si>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</si>
  <si>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</si>
  <si>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</si>
  <si>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</si>
  <si>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</si>
  <si>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</si>
  <si>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</si>
  <si>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</si>
  <si>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</si>
  <si>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</si>
  <si>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</si>
  <si>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</si>
  <si>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</si>
  <si>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</si>
  <si>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</si>
  <si>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</si>
  <si>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</si>
  <si>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</si>
  <si>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</si>
  <si>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</si>
  <si>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</si>
  <si>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</si>
  <si>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</si>
  <si>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</si>
  <si>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</si>
  <si>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</si>
  <si>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</si>
  <si>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</si>
  <si>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</si>
  <si>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</si>
  <si>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</si>
  <si>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</si>
  <si>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</si>
  <si>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</si>
  <si>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</si>
  <si>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</si>
  <si>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</si>
  <si>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</si>
  <si>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</si>
  <si>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</si>
  <si>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</si>
  <si>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</si>
  <si>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</si>
  <si>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</si>
  <si>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</si>
  <si>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</si>
  <si>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</si>
  <si>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</si>
  <si>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</si>
  <si>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</si>
  <si>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</si>
  <si>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</si>
  <si>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</si>
  <si>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</si>
  <si>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</si>
  <si>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</si>
  <si>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</si>
  <si>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</si>
  <si>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</si>
  <si>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</si>
  <si>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</si>
  <si>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</si>
  <si>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</si>
  <si>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</si>
  <si>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</si>
  <si>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</si>
  <si>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</si>
  <si>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</si>
  <si>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</si>
  <si>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</si>
  <si>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</si>
  <si>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</si>
  <si>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</si>
  <si>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</si>
  <si>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</si>
  <si>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</si>
  <si>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</si>
  <si>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</si>
  <si>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</si>
  <si>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</si>
  <si>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</si>
  <si>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</si>
  <si>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</si>
  <si>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</si>
  <si>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</si>
  <si>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</si>
  <si>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</si>
  <si>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</si>
  <si>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</si>
  <si>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</si>
  <si>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</si>
  <si>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</si>
  <si>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</si>
  <si>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</si>
  <si>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</si>
  <si>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</si>
  <si>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</si>
  <si>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</si>
  <si>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</si>
  <si>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</si>
  <si>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</si>
  <si>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</si>
  <si>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</si>
  <si>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</si>
  <si>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</si>
  <si>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</si>
  <si>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</si>
  <si>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</si>
  <si>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</si>
  <si>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</si>
  <si>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</si>
  <si>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</si>
  <si>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</si>
  <si>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</si>
  <si>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</si>
  <si>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</si>
  <si>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</si>
  <si>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</si>
  <si>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</si>
  <si>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</si>
  <si>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</si>
  <si>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</si>
  <si>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</si>
  <si>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</si>
  <si>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</si>
  <si>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</si>
  <si>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</si>
  <si>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</si>
  <si>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</si>
  <si>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</si>
  <si>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</si>
  <si>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</si>
  <si>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</si>
  <si>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</si>
  <si>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</si>
  <si>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</si>
  <si>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</si>
  <si>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</si>
  <si>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</si>
  <si>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</si>
  <si>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</si>
  <si>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</si>
  <si>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</si>
  <si>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</si>
  <si>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</si>
  <si>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</si>
  <si>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</si>
  <si>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</si>
  <si>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</si>
  <si>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</si>
  <si>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</si>
  <si>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</si>
  <si>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</si>
  <si>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</si>
  <si>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</si>
  <si>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</si>
  <si>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</si>
  <si>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</si>
  <si>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</si>
  <si>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</si>
  <si>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</si>
  <si>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</si>
  <si>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</si>
  <si>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</si>
  <si>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</si>
  <si>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</si>
  <si>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</si>
  <si>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</si>
  <si>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</si>
  <si>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</si>
  <si>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</si>
  <si>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</si>
  <si>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</si>
  <si>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</si>
  <si>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</si>
  <si>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</si>
  <si>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</si>
  <si>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</si>
  <si>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</si>
  <si>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</si>
  <si>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</si>
  <si>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</si>
  <si>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</si>
  <si>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</si>
  <si>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</si>
  <si>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</si>
  <si>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</si>
  <si>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</si>
  <si>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</si>
  <si>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</si>
  <si>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</si>
  <si>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</si>
  <si>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</si>
  <si>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</si>
  <si>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</si>
  <si>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</si>
  <si>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</si>
  <si>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</si>
  <si>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</si>
  <si>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</si>
  <si>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</si>
  <si>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</si>
  <si>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</si>
  <si>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</si>
  <si>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</si>
  <si>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</si>
  <si>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</si>
  <si>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</si>
  <si>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</si>
  <si>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</si>
  <si>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</si>
  <si>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</si>
  <si>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</si>
  <si>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</si>
  <si>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</si>
  <si>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</si>
  <si>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</si>
  <si>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</si>
  <si>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</si>
  <si>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</si>
  <si>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</si>
  <si>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</si>
  <si>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</si>
  <si>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</si>
  <si>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</si>
  <si>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</si>
  <si>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</si>
  <si>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</si>
  <si>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</si>
  <si>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</si>
  <si>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</si>
  <si>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</si>
  <si>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</si>
  <si>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</si>
  <si>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</si>
  <si>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</si>
  <si>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</si>
  <si>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</si>
  <si>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</si>
  <si>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</si>
  <si>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</si>
  <si>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</si>
  <si>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</si>
  <si>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</si>
  <si>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</si>
  <si>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</si>
  <si>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</si>
  <si>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</si>
  <si>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</si>
  <si>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</si>
  <si>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</si>
  <si>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</si>
  <si>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</si>
  <si>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</si>
  <si>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</si>
  <si>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</si>
  <si>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</si>
  <si>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</si>
  <si>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</si>
  <si>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</si>
  <si>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</si>
  <si>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</si>
  <si>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</si>
  <si>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</si>
  <si>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</si>
  <si>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</si>
  <si>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</si>
  <si>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</si>
  <si>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</si>
  <si>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</si>
  <si>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</si>
  <si>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</si>
  <si>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</si>
  <si>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</si>
  <si>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</si>
  <si>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</si>
  <si>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</si>
  <si>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</si>
  <si>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</si>
  <si>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</si>
  <si>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</si>
  <si>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</si>
  <si>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</si>
  <si>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</si>
  <si>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</si>
  <si>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</si>
  <si>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</si>
  <si>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</si>
  <si>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</si>
  <si>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</si>
  <si>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</si>
  <si>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</si>
  <si>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</si>
  <si>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</si>
  <si>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</si>
  <si>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</si>
  <si>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</si>
  <si>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</si>
  <si>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</si>
  <si>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</si>
  <si>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</si>
  <si>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</si>
  <si>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</si>
  <si>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</si>
  <si>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</si>
  <si>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</si>
  <si>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</si>
  <si>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</si>
  <si>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</si>
  <si>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</si>
  <si>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</si>
  <si>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</si>
  <si>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</si>
  <si>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</si>
  <si>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</si>
  <si>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</si>
  <si>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</si>
  <si>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</si>
  <si>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</si>
  <si>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</si>
  <si>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</si>
  <si>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</si>
  <si>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</si>
  <si>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</si>
  <si>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</si>
  <si>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</si>
  <si>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</si>
  <si>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</si>
  <si>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</si>
  <si>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</si>
  <si>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</si>
  <si>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</si>
  <si>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</si>
  <si>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</si>
  <si>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</si>
  <si>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</si>
  <si>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</si>
  <si>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</si>
  <si>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</si>
  <si>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</si>
  <si>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</si>
  <si>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</si>
  <si>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</si>
  <si>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</si>
  <si>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</si>
  <si>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</si>
  <si>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</si>
  <si>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</si>
  <si>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</si>
  <si>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</si>
  <si>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</si>
  <si>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</si>
  <si>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</si>
  <si>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</si>
  <si>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</si>
  <si>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</si>
  <si>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</si>
  <si>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</si>
  <si>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</si>
  <si>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</si>
  <si>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</si>
  <si>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</si>
  <si>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</si>
  <si>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</si>
  <si>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</si>
  <si>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</si>
  <si>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</si>
  <si>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</si>
  <si>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</si>
  <si>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</si>
  <si>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</si>
  <si>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</si>
  <si>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</si>
  <si>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</si>
  <si>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</si>
  <si>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</si>
  <si>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</si>
  <si>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</si>
  <si>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</si>
  <si>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</si>
  <si>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</si>
  <si>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</si>
  <si>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</si>
  <si>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</si>
  <si>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</si>
  <si>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</si>
  <si>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</si>
  <si>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</si>
  <si>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</si>
  <si>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</si>
  <si>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</si>
  <si>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</si>
  <si>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</si>
  <si>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</si>
  <si>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</si>
  <si>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</si>
  <si>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</si>
  <si>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</si>
  <si>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</si>
  <si>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</si>
  <si>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</si>
  <si>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</si>
  <si>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</si>
  <si>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</si>
  <si>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</si>
  <si>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</si>
  <si>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</si>
  <si>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</si>
  <si>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</si>
  <si>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</si>
  <si>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</si>
  <si>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</si>
  <si>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</si>
  <si>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</si>
  <si>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</si>
  <si>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</si>
  <si>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</si>
  <si>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</si>
  <si>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</si>
  <si>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</si>
  <si>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</si>
  <si>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</si>
  <si>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</si>
  <si>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</si>
  <si>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</si>
  <si>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</si>
  <si>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</si>
  <si>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</si>
  <si>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</si>
  <si>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</si>
  <si>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</si>
  <si>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</si>
  <si>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</si>
  <si>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</si>
  <si>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</si>
  <si>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</si>
  <si>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</si>
  <si>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</si>
  <si>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</si>
  <si>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</si>
  <si>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</si>
  <si>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</si>
  <si>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</si>
  <si>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</si>
  <si>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</si>
  <si>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</si>
  <si>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</si>
  <si>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</si>
  <si>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</si>
  <si>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</si>
  <si>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</si>
  <si>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</si>
  <si>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</si>
  <si>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</si>
  <si>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</si>
  <si>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</si>
  <si>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</si>
  <si>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</si>
  <si>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</si>
  <si>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</si>
  <si>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</si>
  <si>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</si>
  <si>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</si>
  <si>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</si>
  <si>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</si>
  <si>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</si>
  <si>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</si>
  <si>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</si>
  <si>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</si>
  <si>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</si>
  <si>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</si>
  <si>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</si>
  <si>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</si>
  <si>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</si>
  <si>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</si>
  <si>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</si>
  <si>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</si>
  <si>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</si>
  <si>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</si>
  <si>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</si>
  <si>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</si>
  <si>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</si>
  <si>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</si>
  <si>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</si>
  <si>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</si>
  <si>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</si>
  <si>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</si>
  <si>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</si>
  <si>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</si>
  <si>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</si>
  <si>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</si>
  <si>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</si>
  <si>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</si>
  <si>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</si>
  <si>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</si>
  <si>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</si>
  <si>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</si>
  <si>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</si>
  <si>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</si>
  <si>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</si>
  <si>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</si>
  <si>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</si>
  <si>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</si>
  <si>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</si>
  <si>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</si>
  <si>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</si>
  <si>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</si>
  <si>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</si>
  <si>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</si>
  <si>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</si>
  <si>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</si>
  <si>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</si>
  <si>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</si>
  <si>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</si>
  <si>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</si>
  <si>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</si>
  <si>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</si>
  <si>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</si>
  <si>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</si>
  <si>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</si>
  <si>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</si>
  <si>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</si>
  <si>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</si>
  <si>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</si>
  <si>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</si>
  <si>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</si>
  <si>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</si>
  <si>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</si>
  <si>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</si>
  <si>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</si>
  <si>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</si>
  <si>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</si>
  <si>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</si>
  <si>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</si>
  <si>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</si>
  <si>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</si>
  <si>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</si>
  <si>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</si>
  <si>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</si>
  <si>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</si>
  <si>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</si>
  <si>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</si>
  <si>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</si>
  <si>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</si>
  <si>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</si>
  <si>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</si>
  <si>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</si>
  <si>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</si>
  <si>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</si>
  <si>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</si>
  <si>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</si>
  <si>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</si>
  <si>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</si>
  <si>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</si>
  <si>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</si>
  <si>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</si>
  <si>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</si>
  <si>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</si>
  <si>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</si>
  <si>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</si>
  <si>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</si>
  <si>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</si>
  <si>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</si>
  <si>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</si>
  <si>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</si>
  <si>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</si>
  <si>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</si>
  <si>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</si>
  <si>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</si>
  <si>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</si>
  <si>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</si>
  <si>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</si>
  <si>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</si>
  <si>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</si>
  <si>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</si>
  <si>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</si>
  <si>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</si>
  <si>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</si>
  <si>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</si>
  <si>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</si>
  <si>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</si>
  <si>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</si>
  <si>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</si>
  <si>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</si>
  <si>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</si>
  <si>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</si>
  <si>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</si>
  <si>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</si>
  <si>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</si>
  <si>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</si>
  <si>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</si>
  <si>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</si>
  <si>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</si>
  <si>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</si>
  <si>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</si>
  <si>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</si>
  <si>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</si>
  <si>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</si>
  <si>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</si>
  <si>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</si>
  <si>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</si>
  <si>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</si>
  <si>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</si>
  <si>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</si>
  <si>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</si>
  <si>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</si>
  <si>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</si>
  <si>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</si>
  <si>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</si>
  <si>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</si>
  <si>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</si>
  <si>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</si>
  <si>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</si>
  <si>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</si>
  <si>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</si>
  <si>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</si>
  <si>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</si>
  <si>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</si>
  <si>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</si>
  <si>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</si>
  <si>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</si>
  <si>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</si>
  <si>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</si>
  <si>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</si>
  <si>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</si>
  <si>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</si>
  <si>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</si>
  <si>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</si>
  <si>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</si>
  <si>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</si>
  <si>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</si>
  <si>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</si>
  <si>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</si>
  <si>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</si>
  <si>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</si>
  <si>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</si>
  <si>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</si>
  <si>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</si>
  <si>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</si>
  <si>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</si>
  <si>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</si>
  <si>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</si>
  <si>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</si>
  <si>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</si>
  <si>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</si>
  <si>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</si>
  <si>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</si>
  <si>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</si>
  <si>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</si>
  <si>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</si>
  <si>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</si>
  <si>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</si>
  <si>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</si>
  <si>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</si>
  <si>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</si>
  <si>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</si>
  <si>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</si>
  <si>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</si>
  <si>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</si>
  <si>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</si>
  <si>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</si>
  <si>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</si>
  <si>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</si>
  <si>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</si>
  <si>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</si>
  <si>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</si>
  <si>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</si>
  <si>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</si>
  <si>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</si>
  <si>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</si>
  <si>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</si>
  <si>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</si>
  <si>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</si>
  <si>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</si>
  <si>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</si>
  <si>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</si>
  <si>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</si>
  <si>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</si>
  <si>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</si>
  <si>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</si>
  <si>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</si>
  <si>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</si>
  <si>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</si>
  <si>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</si>
  <si>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</si>
  <si>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</si>
  <si>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</si>
  <si>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</si>
  <si>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</si>
  <si>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</si>
  <si>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</si>
  <si>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</si>
  <si>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</si>
  <si>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</si>
  <si>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</si>
  <si>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</si>
  <si>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</si>
  <si>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</si>
  <si>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</si>
  <si>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</si>
  <si>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</si>
  <si>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</si>
  <si>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</si>
  <si>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</si>
  <si>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</si>
  <si>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</si>
  <si>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</si>
  <si>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</si>
  <si>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</si>
  <si>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</si>
  <si>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</si>
  <si>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</si>
  <si>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</si>
  <si>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</si>
  <si>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</si>
  <si>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</si>
  <si>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</si>
  <si>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</si>
  <si>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</si>
  <si>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</si>
  <si>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</si>
  <si>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</si>
  <si>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</si>
  <si>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</si>
  <si>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</si>
  <si>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</si>
  <si>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</si>
  <si>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</si>
  <si>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</si>
  <si>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</si>
  <si>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</si>
  <si>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</si>
  <si>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</si>
  <si>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</si>
  <si>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</si>
  <si>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</si>
  <si>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</si>
  <si>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</si>
  <si>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</si>
  <si>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</si>
  <si>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</si>
  <si>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</si>
  <si>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</si>
  <si>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</si>
  <si>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</si>
  <si>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</si>
  <si>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</si>
  <si>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</si>
  <si>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</si>
  <si>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</si>
  <si>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</si>
  <si>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</si>
  <si>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</si>
  <si>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</si>
  <si>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</si>
  <si>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</si>
  <si>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</si>
  <si>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</si>
  <si>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</si>
  <si>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</si>
  <si>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</si>
  <si>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</si>
  <si>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</si>
  <si>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</si>
  <si>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</si>
  <si>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</si>
  <si>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</si>
  <si>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</si>
  <si>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</si>
  <si>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</si>
  <si>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</si>
  <si>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</si>
  <si>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</si>
  <si>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</si>
  <si>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</si>
  <si>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</si>
  <si>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</si>
  <si>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</si>
  <si>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</si>
  <si>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</si>
  <si>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</si>
  <si>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</si>
  <si>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</si>
  <si>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</si>
  <si>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</si>
  <si>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</si>
  <si>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</si>
  <si>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</si>
  <si>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</si>
  <si>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</si>
  <si>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</si>
  <si>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</si>
  <si>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</si>
  <si>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</si>
  <si>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</si>
  <si>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</si>
  <si>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</si>
  <si>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</si>
  <si>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</si>
  <si>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</si>
  <si>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</si>
  <si>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</si>
  <si>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</si>
  <si>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</si>
  <si>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</si>
  <si>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</si>
  <si>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</si>
  <si>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</si>
  <si>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</si>
  <si>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</si>
  <si>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</si>
  <si>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</si>
  <si>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</si>
  <si>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</si>
  <si>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</si>
  <si>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</si>
  <si>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</si>
  <si>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</si>
  <si>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</si>
  <si>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</si>
  <si>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</si>
  <si>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</si>
  <si>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</si>
  <si>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</si>
  <si>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</si>
  <si>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</si>
  <si>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</si>
  <si>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</si>
  <si>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</si>
  <si>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</si>
  <si>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</si>
  <si>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</si>
  <si>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</si>
  <si>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</si>
  <si>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</si>
  <si>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</si>
  <si>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</si>
  <si>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</si>
  <si>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</si>
  <si>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</si>
  <si>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</si>
  <si>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</si>
  <si>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</si>
  <si>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</si>
  <si>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</si>
  <si>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</si>
  <si>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</si>
  <si>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</si>
  <si>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</si>
  <si>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</si>
  <si>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</si>
  <si>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</si>
  <si>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</si>
  <si>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</si>
  <si>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</si>
  <si>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</si>
  <si>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</si>
  <si>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</si>
  <si>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</si>
  <si>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</si>
  <si>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</si>
  <si>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</si>
  <si>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</si>
  <si>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</si>
  <si>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</si>
  <si>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</si>
  <si>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</si>
  <si>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</si>
  <si>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</si>
  <si>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</si>
  <si>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</si>
  <si>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</si>
  <si>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</si>
  <si>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</si>
  <si>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</si>
  <si>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</si>
  <si>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</si>
  <si>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</si>
  <si>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</si>
  <si>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</si>
  <si>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</si>
  <si>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</si>
  <si>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</si>
  <si>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</si>
  <si>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</si>
  <si>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</si>
  <si>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</si>
  <si>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</si>
  <si>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</si>
  <si>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</si>
  <si>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</si>
  <si>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</si>
  <si>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</si>
  <si>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</si>
  <si>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</si>
  <si>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</si>
  <si>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</si>
  <si>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</si>
  <si>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</si>
  <si>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</si>
  <si>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</si>
  <si>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</si>
  <si>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</si>
  <si>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</si>
  <si>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</si>
  <si>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</si>
  <si>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</si>
  <si>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</si>
  <si>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</si>
  <si>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</si>
  <si>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</si>
  <si>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</si>
  <si>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</si>
  <si>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</si>
  <si>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</si>
  <si>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</si>
  <si>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</si>
  <si>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</si>
  <si>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</si>
  <si>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</si>
  <si>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</si>
  <si>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</si>
  <si>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</si>
  <si>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</si>
  <si>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</si>
  <si>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</si>
  <si>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</si>
  <si>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</si>
  <si>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</si>
  <si>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</si>
  <si>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</si>
  <si>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</si>
  <si>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</si>
  <si>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</si>
  <si>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</si>
  <si>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</si>
  <si>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</si>
  <si>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</si>
  <si>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</si>
  <si>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</si>
  <si>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</si>
  <si>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</si>
  <si>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</si>
  <si>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</si>
  <si>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</si>
  <si>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</si>
  <si>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</si>
  <si>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</si>
  <si>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</si>
  <si>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</si>
  <si>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</si>
  <si>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</si>
  <si>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</si>
  <si>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</si>
  <si>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</si>
  <si>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</si>
  <si>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</si>
  <si>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</si>
  <si>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</si>
  <si>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</si>
  <si>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</si>
  <si>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</si>
  <si>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</si>
  <si>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</si>
  <si>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</si>
  <si>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</si>
  <si>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</si>
  <si>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</si>
  <si>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</si>
  <si>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</si>
  <si>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</si>
  <si>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</si>
  <si>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</si>
  <si>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</si>
  <si>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</si>
  <si>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</si>
  <si>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</si>
  <si>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</si>
  <si>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</si>
  <si>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</si>
  <si>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</si>
  <si>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</si>
  <si>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</si>
  <si>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</si>
  <si>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</si>
  <si>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</si>
  <si>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</si>
  <si>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</si>
  <si>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</si>
  <si>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</si>
  <si>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</si>
  <si>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</si>
  <si>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</si>
  <si>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</si>
  <si>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</si>
  <si>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</si>
  <si>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</si>
  <si>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</si>
  <si>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</si>
  <si>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</si>
  <si>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</si>
  <si>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</si>
  <si>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</si>
  <si>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</si>
  <si>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</si>
  <si>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</si>
  <si>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</si>
  <si>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</si>
  <si>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</si>
  <si>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</si>
  <si>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</si>
  <si>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</si>
  <si>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</si>
  <si>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</si>
  <si>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</si>
  <si>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</si>
  <si>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</si>
  <si>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</si>
  <si>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</si>
  <si>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</si>
  <si>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</si>
  <si>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</si>
  <si>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</si>
  <si>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</si>
  <si>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</si>
  <si>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</si>
  <si>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</si>
  <si>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</si>
  <si>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</si>
  <si>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</si>
  <si>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</si>
  <si>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</si>
  <si>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</si>
  <si>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</si>
  <si>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</si>
  <si>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</si>
  <si>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</si>
  <si>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</si>
  <si>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</si>
  <si>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</si>
  <si>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</si>
  <si>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</si>
  <si>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</si>
  <si>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</si>
  <si>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</si>
  <si>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</si>
  <si>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</si>
  <si>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</si>
  <si>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</si>
  <si>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</si>
  <si>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</si>
  <si>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</si>
  <si>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</si>
  <si>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</si>
  <si>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</si>
  <si>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</si>
  <si>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</si>
  <si>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</si>
  <si>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</si>
  <si>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</si>
  <si>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</si>
  <si>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</si>
  <si>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</si>
  <si>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</si>
  <si>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</si>
  <si>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</si>
  <si>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</si>
  <si>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</si>
  <si>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</si>
  <si>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</si>
  <si>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</si>
  <si>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</si>
  <si>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</si>
  <si>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</si>
  <si>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</si>
  <si>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</si>
  <si>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</si>
  <si>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</si>
  <si>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</si>
  <si>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</si>
  <si>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</si>
  <si>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</si>
  <si>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</si>
  <si>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</si>
  <si>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</si>
  <si>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</si>
  <si>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</si>
  <si>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</si>
  <si>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</si>
  <si>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</si>
  <si>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</si>
  <si>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</si>
  <si>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</si>
  <si>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</si>
  <si>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</si>
  <si>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</si>
  <si>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</si>
  <si>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</si>
  <si>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</si>
  <si>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</si>
  <si>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</si>
  <si>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</si>
  <si>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</si>
  <si>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</si>
  <si>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</si>
  <si>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</si>
  <si>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</si>
  <si>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</si>
  <si>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</si>
  <si>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</si>
  <si>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</si>
  <si>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</si>
  <si>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</si>
  <si>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</si>
  <si>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</si>
  <si>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</si>
  <si>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</si>
  <si>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</si>
  <si>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</si>
  <si>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</si>
  <si>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</si>
  <si>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</si>
  <si>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</si>
  <si>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</si>
  <si>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</si>
  <si>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</si>
  <si>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</si>
  <si>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</si>
  <si>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</si>
  <si>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</si>
  <si>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</si>
  <si>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</si>
  <si>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</si>
  <si>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</si>
  <si>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</si>
  <si>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</si>
  <si>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</si>
  <si>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</si>
  <si>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</si>
  <si>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</si>
  <si>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</si>
  <si>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</si>
  <si>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</si>
  <si>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</si>
  <si>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</si>
  <si>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</si>
  <si>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</si>
  <si>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</si>
  <si>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</si>
  <si>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</si>
  <si>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</si>
  <si>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</si>
  <si>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</si>
  <si>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</si>
  <si>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</si>
  <si>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</si>
  <si>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</si>
  <si>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</si>
  <si>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</si>
  <si>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</si>
  <si>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</si>
  <si>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</si>
  <si>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</si>
  <si>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</si>
  <si>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</si>
  <si>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</si>
  <si>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</si>
  <si>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</si>
  <si>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</si>
  <si>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</si>
  <si>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</si>
  <si>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</si>
  <si>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</si>
  <si>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</si>
  <si>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</si>
  <si>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</si>
  <si>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</si>
  <si>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</si>
  <si>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</si>
  <si>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</si>
  <si>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</si>
  <si>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</si>
  <si>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</si>
  <si>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</si>
  <si>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</si>
  <si>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</si>
  <si>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</si>
  <si>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</si>
  <si>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</si>
  <si>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</si>
  <si>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</si>
  <si>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</si>
  <si>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</si>
  <si>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</si>
  <si>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</si>
  <si>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</si>
  <si>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</si>
  <si>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</si>
  <si>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</si>
  <si>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</si>
  <si>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</si>
  <si>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</si>
  <si>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</si>
  <si>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</si>
  <si>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</si>
  <si>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</si>
  <si>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</si>
  <si>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</si>
  <si>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</si>
  <si>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</si>
  <si>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</si>
  <si>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</si>
  <si>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</si>
  <si>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</si>
  <si>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</si>
  <si>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</si>
  <si>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</si>
  <si>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</si>
  <si>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</si>
  <si>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</si>
  <si>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</si>
  <si>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</si>
  <si>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</si>
  <si>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</si>
  <si>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</si>
  <si>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</si>
  <si>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</si>
  <si>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</si>
  <si>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</si>
  <si>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</si>
  <si>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</si>
  <si>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</si>
  <si>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</si>
  <si>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</si>
  <si>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</si>
  <si>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</si>
  <si>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</si>
  <si>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</si>
  <si>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</si>
  <si>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</si>
  <si>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</si>
  <si>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</si>
  <si>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</si>
  <si>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</si>
  <si>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</si>
  <si>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</si>
  <si>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</si>
  <si>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</si>
  <si>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</si>
  <si>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</si>
  <si>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</si>
  <si>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</si>
  <si>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</si>
  <si>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</si>
  <si>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</si>
  <si>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</si>
  <si>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</si>
  <si>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</si>
  <si>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</si>
  <si>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</si>
  <si>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</si>
  <si>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</si>
  <si>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</si>
  <si>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</si>
  <si>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</si>
  <si>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</si>
  <si>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</si>
  <si>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</si>
  <si>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</si>
  <si>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</si>
  <si>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</si>
  <si>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</si>
  <si>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</si>
  <si>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</si>
  <si>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</si>
  <si>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</si>
  <si>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</si>
  <si>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</si>
  <si>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</si>
  <si>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</si>
  <si>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</si>
  <si>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</si>
  <si>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</si>
  <si>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</si>
  <si>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</si>
  <si>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</si>
  <si>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</si>
  <si>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</si>
  <si>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</si>
  <si>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</si>
  <si>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</si>
  <si>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</si>
  <si>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</si>
  <si>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</si>
  <si>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</si>
  <si>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</si>
  <si>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</si>
  <si>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</si>
  <si>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</si>
  <si>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</si>
  <si>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</si>
  <si>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</si>
  <si>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</si>
  <si>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</si>
  <si>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</si>
  <si>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</si>
  <si>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</si>
  <si>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</si>
  <si>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</si>
  <si>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</si>
  <si>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</si>
  <si>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</si>
  <si>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</si>
  <si>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</si>
  <si>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</si>
  <si>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</si>
  <si>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</si>
  <si>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</si>
  <si>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</si>
  <si>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</si>
  <si>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</si>
  <si>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</si>
  <si>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</si>
  <si>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</si>
  <si>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</si>
  <si>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</si>
  <si>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</si>
  <si>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</si>
  <si>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</si>
  <si>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</si>
  <si>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</si>
  <si>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</si>
  <si>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</si>
  <si>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</si>
  <si>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</si>
  <si>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</si>
  <si>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</si>
  <si>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</si>
  <si>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</si>
  <si>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</si>
  <si>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</si>
  <si>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</si>
  <si>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</si>
  <si>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</si>
  <si>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</si>
  <si>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</si>
  <si>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</si>
  <si>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</si>
  <si>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</si>
  <si>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</si>
  <si>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</si>
  <si>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</si>
  <si>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</si>
  <si>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</si>
  <si>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</si>
  <si>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</si>
  <si>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</si>
  <si>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</si>
  <si>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</si>
  <si>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</si>
  <si>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</si>
  <si>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</si>
  <si>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</si>
  <si>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</si>
  <si>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</si>
  <si>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</si>
  <si>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</si>
  <si>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</si>
  <si>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</si>
  <si>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</si>
  <si>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</si>
  <si>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</si>
  <si>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</si>
  <si>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</si>
  <si>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</si>
  <si>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</si>
  <si>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</si>
  <si>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</si>
  <si>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</si>
  <si>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</si>
  <si>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</si>
  <si>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</si>
  <si>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</si>
  <si>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</si>
  <si>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</si>
  <si>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</si>
  <si>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</si>
  <si>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</si>
  <si>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</si>
  <si>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</si>
  <si>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</si>
  <si>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</si>
  <si>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</si>
  <si>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</si>
  <si>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</si>
  <si>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</si>
  <si>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</si>
  <si>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</si>
  <si>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</si>
  <si>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</si>
  <si>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</si>
  <si>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</si>
  <si>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</si>
  <si>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</si>
  <si>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</si>
  <si>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</si>
  <si>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</si>
  <si>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</si>
  <si>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</si>
  <si>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</si>
  <si>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</si>
  <si>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</si>
  <si>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</si>
  <si>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</si>
  <si>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</si>
  <si>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</si>
  <si>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</si>
  <si>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</si>
  <si>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</si>
  <si>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</si>
  <si>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</si>
  <si>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</si>
  <si>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</si>
  <si>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</si>
  <si>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</si>
  <si>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</si>
  <si>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</si>
  <si>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</si>
  <si>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</si>
  <si>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</si>
  <si>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</si>
  <si>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</si>
  <si>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</si>
  <si>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</si>
  <si>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</si>
  <si>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</si>
  <si>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</si>
  <si>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</si>
  <si>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</si>
  <si>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</si>
  <si>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</si>
  <si>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</si>
  <si>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</si>
  <si>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</si>
  <si>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</si>
  <si>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</si>
  <si>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</si>
  <si>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</si>
  <si>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</si>
  <si>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</si>
  <si>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</si>
  <si>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</si>
  <si>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</si>
  <si>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</si>
  <si>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</si>
  <si>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</si>
  <si>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</si>
  <si>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</si>
  <si>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</si>
  <si>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</si>
  <si>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</si>
  <si>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</si>
  <si>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</si>
  <si>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</si>
  <si>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</si>
  <si>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</si>
  <si>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</si>
  <si>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</si>
  <si>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</si>
  <si>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</si>
  <si>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</si>
  <si>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</si>
  <si>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</si>
  <si>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</si>
  <si>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</si>
  <si>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</si>
  <si>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</si>
  <si>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</si>
  <si>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</si>
  <si>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</si>
  <si>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</si>
  <si>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</si>
  <si>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</si>
  <si>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</si>
  <si>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</si>
  <si>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</si>
  <si>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</si>
  <si>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</si>
  <si>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</si>
  <si>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</si>
  <si>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</si>
  <si>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</si>
  <si>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</si>
  <si>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</si>
  <si>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</si>
  <si>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</si>
  <si>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</si>
  <si>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</si>
  <si>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</si>
  <si>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</si>
  <si>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</si>
  <si>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</si>
  <si>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</si>
  <si>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</si>
  <si>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</si>
  <si>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</si>
  <si>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</si>
  <si>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</si>
  <si>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</si>
  <si>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</si>
  <si>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</si>
  <si>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</si>
  <si>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</si>
  <si>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</si>
  <si>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</si>
  <si>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</si>
  <si>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</si>
  <si>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</si>
  <si>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</si>
  <si>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</si>
  <si>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</si>
  <si>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</si>
  <si>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</si>
  <si>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</si>
  <si>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</si>
  <si>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</si>
  <si>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</si>
  <si>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</si>
  <si>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</si>
  <si>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</si>
  <si>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</si>
  <si>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</si>
  <si>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</si>
  <si>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</si>
  <si>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</si>
  <si>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</si>
  <si>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</si>
  <si>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</si>
  <si>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</si>
  <si>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</si>
  <si>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</si>
  <si>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</si>
  <si>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</si>
  <si>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</si>
  <si>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</si>
  <si>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</si>
  <si>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</si>
  <si>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</si>
  <si>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</si>
  <si>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</si>
  <si>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</si>
  <si>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</si>
  <si>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</si>
  <si>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</si>
  <si>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</si>
  <si>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</si>
  <si>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</si>
  <si>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</si>
  <si>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</si>
  <si>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</si>
  <si>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</si>
  <si>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</si>
  <si>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</si>
  <si>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</si>
  <si>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</si>
  <si>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</si>
  <si>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</si>
  <si>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</si>
  <si>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</si>
  <si>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</si>
  <si>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</si>
  <si>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</si>
  <si>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</si>
  <si>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</si>
  <si>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</si>
  <si>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</si>
  <si>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</si>
  <si>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</si>
  <si>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</si>
  <si>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</si>
  <si>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</si>
  <si>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</si>
  <si>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</si>
  <si>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</si>
  <si>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</si>
  <si>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</si>
  <si>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</si>
  <si>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</si>
  <si>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</si>
  <si>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</si>
  <si>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</si>
  <si>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</si>
  <si>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</si>
  <si>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</si>
  <si>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</si>
  <si>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</si>
  <si>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</si>
  <si>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</si>
  <si>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</si>
  <si>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</si>
  <si>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</si>
  <si>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</si>
  <si>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</si>
  <si>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</si>
  <si>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</si>
  <si>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</si>
  <si>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</si>
  <si>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</si>
  <si>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</si>
  <si>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</si>
  <si>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</si>
  <si>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</si>
  <si>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</si>
  <si>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</si>
  <si>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</si>
  <si>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</si>
  <si>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</si>
  <si>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</si>
  <si>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</si>
  <si>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</si>
  <si>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</si>
  <si>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</si>
  <si>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</si>
  <si>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</si>
  <si>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</si>
  <si>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</si>
  <si>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</si>
  <si>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</si>
  <si>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</si>
  <si>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</si>
  <si>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</si>
  <si>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</si>
  <si>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</si>
  <si>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</si>
  <si>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</si>
  <si>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</si>
  <si>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</si>
  <si>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</si>
  <si>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</si>
  <si>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</si>
  <si>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</si>
  <si>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</si>
  <si>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</si>
  <si>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</si>
  <si>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</si>
  <si>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</si>
  <si>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</si>
  <si>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</si>
  <si>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</si>
  <si>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</si>
  <si>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</si>
  <si>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</si>
  <si>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</si>
  <si>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</si>
  <si>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</si>
  <si>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</si>
  <si>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</si>
  <si>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</si>
  <si>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</si>
  <si>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</si>
  <si>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</si>
  <si>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</si>
  <si>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</si>
  <si>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</si>
  <si>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</si>
  <si>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</si>
  <si>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</si>
  <si>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</si>
  <si>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</si>
  <si>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</si>
  <si>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</si>
  <si>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</si>
  <si>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</si>
  <si>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</si>
  <si>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</si>
  <si>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</si>
  <si>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</si>
  <si>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</si>
  <si>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</si>
  <si>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</si>
  <si>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</si>
  <si>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</si>
  <si>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</si>
  <si>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</si>
  <si>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</si>
  <si>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</si>
  <si>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</si>
  <si>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</si>
  <si>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</si>
  <si>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</si>
  <si>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</si>
  <si>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</si>
  <si>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</si>
  <si>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</si>
  <si>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</si>
  <si>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</si>
  <si>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</si>
  <si>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</si>
  <si>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</si>
  <si>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</si>
  <si>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</si>
  <si>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</si>
  <si>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</si>
  <si>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</si>
  <si>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</si>
  <si>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</si>
  <si>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</si>
  <si>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</si>
  <si>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</si>
  <si>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</si>
  <si>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</si>
  <si>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</si>
  <si>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</si>
  <si>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</si>
  <si>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</si>
  <si>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</si>
  <si>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</si>
  <si>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</si>
  <si>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</si>
  <si>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</si>
  <si>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</si>
  <si>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</si>
  <si>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</si>
  <si>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</si>
  <si>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</si>
  <si>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</si>
  <si>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</si>
  <si>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</si>
  <si>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</si>
  <si>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</si>
  <si>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</si>
  <si>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</si>
  <si>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</si>
  <si>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</si>
  <si>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</si>
  <si>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</si>
  <si>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</si>
  <si>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</si>
  <si>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</si>
  <si>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</si>
  <si>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</si>
  <si>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</si>
  <si>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</si>
  <si>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</si>
  <si>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</si>
  <si>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</si>
  <si>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</si>
  <si>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</si>
  <si>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</si>
  <si>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</si>
  <si>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</si>
  <si>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</si>
  <si>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</si>
  <si>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</si>
  <si>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</si>
  <si>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</si>
  <si>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</si>
  <si>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</si>
  <si>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</si>
  <si>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</si>
  <si>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</si>
  <si>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</si>
  <si>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</si>
  <si>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</si>
  <si>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</si>
  <si>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</si>
  <si>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</si>
  <si>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</si>
  <si>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</si>
  <si>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</si>
  <si>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</si>
  <si>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</si>
  <si>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</si>
  <si>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</si>
  <si>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</si>
  <si>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</si>
  <si>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</si>
  <si>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</si>
  <si>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</si>
  <si>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</si>
  <si>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</si>
  <si>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</si>
  <si>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</si>
  <si>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</si>
  <si>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</si>
  <si>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</si>
  <si>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</si>
  <si>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</si>
  <si>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</si>
  <si>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</si>
  <si>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</si>
  <si>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</si>
  <si>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</si>
  <si>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</si>
  <si>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</si>
  <si>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</si>
  <si>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</si>
  <si>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</si>
  <si>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</si>
  <si>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</si>
  <si>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</si>
  <si>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</si>
  <si>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</si>
  <si>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</si>
  <si>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</si>
  <si>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</si>
  <si>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</si>
  <si>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</si>
  <si>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</si>
  <si>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</si>
  <si>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</si>
  <si>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</si>
  <si>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</si>
  <si>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</si>
  <si>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</si>
  <si>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</si>
  <si>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</si>
  <si>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</si>
  <si>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</si>
  <si>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</si>
  <si>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</si>
  <si>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</si>
  <si>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</si>
  <si>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</si>
  <si>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</si>
  <si>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</si>
  <si>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</si>
  <si>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</si>
  <si>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</si>
  <si>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</si>
  <si>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</si>
  <si>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</si>
  <si>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</si>
  <si>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</si>
  <si>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</si>
  <si>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</si>
  <si>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</si>
  <si>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</si>
  <si>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</si>
  <si>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</si>
  <si>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</si>
  <si>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</si>
  <si>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</si>
  <si>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</si>
  <si>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</si>
  <si>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</si>
  <si>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</si>
  <si>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</si>
  <si>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</si>
  <si>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</si>
  <si>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</si>
  <si>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</si>
  <si>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</si>
  <si>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</si>
  <si>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</si>
  <si>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</si>
  <si>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</si>
  <si>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</si>
  <si>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</si>
  <si>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</si>
  <si>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</si>
  <si>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</si>
  <si>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</si>
  <si>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</si>
  <si>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</si>
  <si>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</si>
  <si>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</si>
  <si>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</si>
  <si>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</si>
  <si>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</si>
  <si>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</si>
  <si>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</si>
  <si>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</si>
  <si>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</si>
  <si>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</si>
  <si>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</si>
  <si>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</si>
  <si>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</si>
  <si>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</si>
  <si>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</si>
  <si>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</si>
  <si>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</si>
  <si>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</si>
  <si>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</si>
  <si>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</si>
  <si>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</si>
  <si>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</si>
  <si>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</si>
  <si>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</si>
  <si>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</si>
  <si>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</si>
  <si>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</si>
  <si>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</si>
  <si>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</si>
  <si>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</si>
  <si>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</si>
  <si>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</si>
  <si>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</si>
  <si>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</si>
  <si>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</si>
  <si>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</si>
  <si>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</si>
  <si>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</si>
  <si>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</si>
  <si>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</si>
  <si>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</si>
  <si>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</si>
  <si>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</si>
  <si>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</si>
  <si>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</si>
  <si>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</si>
  <si>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</si>
  <si>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</si>
  <si>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</si>
  <si>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</si>
  <si>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</si>
  <si>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</si>
  <si>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</si>
  <si>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</si>
  <si>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</si>
  <si>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</si>
  <si>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</si>
  <si>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</si>
  <si>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</si>
  <si>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</si>
  <si>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</si>
  <si>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</si>
  <si>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</si>
  <si>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</si>
  <si>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</si>
  <si>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</si>
  <si>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</si>
  <si>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</si>
  <si>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</si>
  <si>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</si>
  <si>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</si>
  <si>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</si>
  <si>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</si>
  <si>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</si>
  <si>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</si>
  <si>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</si>
  <si>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</si>
  <si>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</si>
  <si>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</si>
  <si>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</si>
  <si>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</si>
  <si>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</si>
  <si>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</si>
  <si>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</si>
  <si>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</si>
  <si>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</si>
  <si>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</si>
  <si>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</si>
  <si>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</si>
  <si>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</si>
  <si>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</si>
  <si>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</si>
  <si>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</si>
  <si>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</si>
  <si>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</si>
  <si>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</si>
  <si>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</si>
  <si>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</si>
  <si>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</si>
  <si>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</si>
  <si>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</si>
  <si>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</si>
  <si>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</si>
  <si>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</si>
  <si>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</si>
  <si>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</si>
  <si>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</si>
  <si>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</si>
  <si>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</si>
  <si>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</si>
  <si>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</si>
  <si>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</si>
  <si>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</si>
  <si>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</si>
  <si>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</si>
  <si>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</si>
  <si>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</si>
  <si>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</si>
  <si>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</si>
  <si>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</si>
  <si>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</si>
  <si>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</si>
  <si>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</si>
  <si>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</si>
  <si>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</si>
  <si>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</si>
  <si>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</si>
  <si>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</si>
  <si>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</si>
  <si>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</si>
  <si>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</si>
  <si>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</si>
  <si>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</si>
  <si>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</si>
  <si>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</si>
  <si>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</si>
  <si>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</si>
  <si>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</si>
  <si>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</si>
  <si>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</si>
  <si>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</si>
  <si>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</si>
  <si>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</si>
  <si>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</si>
  <si>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</si>
  <si>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</si>
  <si>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</si>
  <si>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</si>
  <si>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</si>
  <si>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</si>
  <si>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</si>
  <si>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</si>
  <si>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</si>
  <si>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</si>
  <si>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</si>
  <si>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</si>
  <si>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</si>
  <si>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</si>
  <si>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</si>
  <si>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</si>
  <si>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</si>
  <si>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</si>
  <si>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</si>
  <si>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</si>
  <si>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</si>
  <si>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</si>
  <si>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</si>
  <si>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</si>
  <si>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</si>
  <si>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</si>
  <si>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</si>
  <si>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</si>
  <si>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</si>
  <si>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</si>
  <si>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</si>
  <si>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</si>
  <si>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</si>
  <si>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</si>
  <si>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</si>
  <si>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</si>
  <si>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</si>
  <si>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</si>
  <si>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</si>
  <si>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</si>
  <si>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</si>
  <si>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</si>
  <si>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</si>
  <si>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</si>
  <si>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</si>
  <si>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</si>
  <si>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</si>
  <si>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</si>
  <si>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</si>
  <si>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</si>
  <si>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</si>
  <si>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</si>
  <si>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</si>
  <si>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</si>
  <si>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</si>
  <si>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</si>
  <si>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</si>
  <si>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</si>
  <si>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</si>
  <si>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</si>
  <si>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</si>
  <si>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</si>
  <si>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</si>
  <si>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</si>
  <si>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</si>
  <si>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</si>
  <si>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</si>
  <si>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</si>
  <si>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</si>
  <si>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</si>
  <si>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</si>
  <si>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</si>
  <si>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</si>
  <si>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</si>
  <si>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</si>
  <si>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</si>
  <si>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</si>
  <si>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</si>
  <si>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</si>
  <si>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</si>
  <si>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</si>
  <si>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</si>
  <si>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</si>
  <si>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</si>
  <si>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</si>
  <si>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</si>
  <si>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</si>
  <si>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</si>
  <si>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</si>
  <si>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</si>
  <si>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</si>
  <si>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</si>
  <si>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</si>
  <si>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</si>
  <si>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</si>
  <si>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</si>
  <si>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</si>
  <si>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</si>
  <si>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</si>
  <si>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</si>
  <si>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</si>
  <si>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</si>
  <si>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</si>
  <si>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</si>
  <si>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</si>
  <si>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</si>
  <si>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</si>
  <si>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</si>
  <si>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</si>
  <si>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</si>
  <si>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</si>
  <si>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</si>
  <si>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</si>
  <si>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</si>
  <si>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</si>
  <si>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</si>
  <si>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</si>
  <si>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</si>
  <si>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</si>
  <si>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</si>
  <si>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</si>
  <si>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</si>
  <si>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</si>
  <si>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</si>
  <si>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</si>
  <si>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</si>
  <si>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</si>
  <si>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</si>
  <si>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</si>
  <si>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</si>
  <si>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</si>
  <si>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</si>
  <si>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</si>
  <si>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</si>
  <si>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</si>
  <si>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</si>
  <si>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</si>
  <si>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</si>
  <si>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</si>
  <si>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</si>
  <si>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</si>
  <si>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</si>
  <si>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</si>
  <si>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</si>
  <si>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</si>
  <si>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</si>
  <si>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</si>
  <si>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</si>
  <si>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</si>
  <si>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</si>
  <si>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</si>
  <si>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</si>
  <si>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</si>
  <si>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</si>
  <si>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</si>
  <si>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</si>
  <si>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</si>
  <si>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</si>
  <si>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</si>
  <si>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</si>
  <si>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</si>
  <si>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</si>
  <si>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</si>
  <si>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</si>
  <si>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</si>
  <si>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</si>
  <si>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</si>
  <si>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</si>
  <si>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</si>
  <si>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</si>
  <si>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</si>
  <si>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</si>
  <si>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</si>
  <si>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</si>
  <si>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</si>
  <si>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</si>
  <si>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</si>
  <si>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</si>
  <si>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</si>
  <si>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</si>
  <si>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</si>
  <si>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</si>
  <si>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</si>
  <si>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</si>
  <si>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</si>
  <si>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</si>
  <si>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</si>
  <si>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</si>
  <si>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</si>
  <si>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</si>
  <si>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</si>
  <si>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</si>
  <si>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</si>
  <si>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</si>
  <si>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</si>
  <si>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</si>
  <si>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</si>
  <si>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</si>
  <si>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</si>
  <si>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</si>
  <si>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</si>
  <si>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</si>
  <si>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</si>
  <si>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</si>
  <si>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</si>
  <si>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</si>
  <si>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</si>
  <si>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</si>
  <si>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</si>
  <si>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</si>
  <si>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</si>
  <si>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</si>
  <si>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</si>
  <si>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</si>
  <si>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</si>
  <si>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</si>
  <si>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</si>
  <si>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</si>
  <si>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</si>
  <si>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</si>
  <si>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</si>
  <si>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</si>
  <si>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</si>
  <si>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</si>
  <si>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</si>
  <si>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</si>
  <si>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</si>
  <si>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</si>
  <si>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</si>
  <si>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</si>
  <si>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</si>
  <si>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</si>
  <si>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</si>
  <si>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</si>
  <si>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</si>
  <si>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</si>
  <si>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</si>
  <si>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</si>
  <si>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</si>
  <si>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</si>
  <si>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</si>
  <si>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</si>
  <si>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</si>
  <si>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</si>
  <si>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</si>
  <si>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</si>
  <si>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</si>
  <si>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</si>
  <si>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</si>
  <si>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</si>
  <si>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</si>
  <si>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</si>
  <si>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</si>
  <si>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</si>
  <si>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</si>
  <si>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</si>
  <si>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</si>
  <si>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</si>
  <si>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</si>
  <si>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</si>
  <si>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</si>
  <si>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</si>
  <si>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</si>
  <si>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</si>
  <si>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</si>
  <si>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</si>
  <si>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</si>
  <si>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</si>
  <si>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</si>
  <si>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</si>
  <si>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</si>
  <si>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</si>
  <si>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</si>
  <si>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</si>
  <si>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</si>
  <si>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</si>
  <si>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</si>
  <si>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</si>
  <si>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</si>
  <si>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</si>
  <si>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</si>
  <si>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</si>
  <si>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</si>
  <si>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</si>
  <si>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</si>
  <si>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</si>
  <si>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</si>
  <si>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</si>
  <si>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</si>
  <si>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</si>
  <si>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</si>
  <si>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</si>
  <si>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</si>
  <si>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</si>
  <si>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</si>
  <si>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</si>
  <si>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</si>
  <si>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</si>
  <si>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</si>
  <si>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</si>
  <si>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</si>
  <si>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</si>
  <si>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</si>
  <si>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</si>
  <si>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</si>
  <si>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</si>
  <si>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</si>
  <si>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</si>
  <si>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</si>
  <si>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</si>
  <si>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</si>
  <si>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</si>
  <si>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</si>
  <si>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</si>
  <si>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</si>
  <si>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</si>
  <si>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</si>
  <si>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</si>
  <si>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</si>
  <si>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</si>
  <si>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</si>
  <si>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</si>
  <si>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</si>
  <si>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</si>
  <si>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</si>
  <si>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</si>
  <si>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</si>
  <si>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</si>
  <si>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</si>
  <si>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</si>
  <si>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</si>
  <si>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</si>
  <si>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</si>
  <si>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</si>
  <si>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</si>
  <si>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</si>
  <si>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</si>
  <si>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</si>
  <si>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</si>
  <si>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</si>
  <si>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</si>
  <si>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</si>
  <si>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</si>
  <si>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</si>
  <si>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</si>
  <si>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</si>
  <si>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</si>
  <si>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</si>
  <si>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</si>
  <si>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</si>
  <si>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</si>
  <si>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</si>
  <si>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</si>
  <si>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</si>
  <si>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</si>
  <si>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</si>
  <si>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</si>
  <si>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</si>
  <si>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</si>
  <si>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</si>
  <si>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</si>
  <si>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</si>
  <si>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</si>
  <si>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</si>
  <si>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</si>
  <si>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</si>
  <si>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</si>
  <si>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</si>
  <si>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</si>
  <si>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</si>
  <si>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</si>
  <si>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</si>
  <si>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</si>
  <si>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</si>
  <si>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</si>
  <si>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</si>
  <si>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</si>
  <si>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</si>
  <si>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</si>
  <si>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</si>
  <si>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</si>
  <si>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</si>
  <si>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</si>
  <si>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</si>
  <si>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</si>
  <si>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</si>
  <si>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</si>
  <si>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</si>
  <si>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</si>
  <si>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</si>
  <si>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</si>
  <si>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</si>
  <si>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</si>
  <si>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</si>
  <si>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</si>
  <si>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</si>
  <si>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</si>
  <si>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</si>
  <si>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</si>
  <si>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</si>
  <si>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</si>
  <si>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</si>
  <si>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</si>
  <si>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</si>
  <si>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</si>
  <si>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</si>
  <si>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</si>
  <si>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</si>
  <si>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</si>
  <si>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</si>
  <si>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</si>
  <si>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</si>
  <si>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</si>
  <si>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</si>
  <si>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</si>
  <si>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</si>
  <si>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</si>
  <si>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</si>
  <si>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</si>
  <si>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</si>
  <si>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</si>
  <si>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</si>
  <si>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</si>
  <si>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</si>
  <si>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</si>
  <si>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</si>
  <si>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</si>
  <si>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</si>
  <si>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</si>
  <si>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</si>
  <si>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</si>
  <si>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</si>
  <si>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</si>
  <si>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</si>
  <si>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</si>
  <si>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</si>
  <si>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</si>
  <si>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</si>
  <si>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</si>
  <si>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</si>
  <si>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</si>
  <si>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</si>
  <si>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</si>
  <si>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</si>
  <si>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</si>
  <si>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</si>
  <si>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</si>
  <si>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</si>
  <si>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</si>
  <si>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</si>
  <si>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</si>
  <si>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</si>
  <si>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</si>
  <si>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</si>
  <si>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</si>
  <si>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</si>
  <si>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</si>
  <si>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</si>
  <si>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</si>
  <si>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</si>
  <si>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</si>
  <si>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</si>
  <si>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</si>
  <si>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</si>
  <si>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</si>
  <si>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</si>
  <si>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</si>
  <si>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</si>
  <si>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</si>
  <si>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</si>
  <si>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</si>
  <si>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</si>
  <si>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</si>
  <si>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</si>
  <si>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</si>
  <si>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</si>
  <si>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</si>
  <si>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</si>
  <si>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</si>
  <si>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</si>
  <si>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</si>
  <si>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</si>
  <si>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</si>
  <si>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</si>
  <si>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</si>
  <si>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</si>
  <si>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</si>
  <si>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</si>
  <si>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</si>
  <si>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</si>
  <si>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</si>
  <si>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</si>
  <si>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</si>
  <si>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</si>
  <si>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</si>
  <si>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</si>
  <si>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</si>
  <si>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</si>
  <si>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</si>
  <si>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</si>
  <si>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</si>
  <si>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</si>
  <si>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</si>
  <si>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</si>
  <si>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</si>
  <si>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</si>
  <si>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</si>
  <si>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</si>
  <si>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</si>
  <si>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</si>
  <si>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</si>
  <si>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</si>
  <si>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</si>
  <si>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</si>
  <si>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</si>
  <si>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</si>
  <si>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</si>
  <si>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</si>
  <si>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</si>
  <si>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</si>
  <si>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</si>
  <si>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</si>
  <si>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</si>
  <si>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</si>
  <si>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</si>
  <si>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</si>
  <si>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</si>
  <si>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</si>
  <si>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</si>
  <si>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</si>
  <si>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</si>
  <si>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</si>
  <si>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</si>
  <si>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</si>
  <si>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</si>
  <si>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</si>
  <si>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</si>
  <si>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</si>
  <si>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</si>
  <si>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</si>
  <si>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</si>
  <si>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</si>
  <si>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</si>
  <si>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</si>
  <si>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</si>
  <si>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</si>
  <si>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</si>
  <si>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</si>
  <si>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</si>
  <si>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</si>
  <si>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</si>
  <si>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</si>
  <si>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</si>
  <si>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</si>
  <si>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</si>
  <si>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</si>
  <si>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</si>
  <si>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</si>
  <si>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</si>
  <si>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</si>
  <si>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</si>
  <si>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</si>
  <si>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</si>
  <si>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</si>
  <si>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</si>
  <si>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</si>
  <si>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</si>
  <si>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</si>
  <si>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</si>
  <si>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</si>
  <si>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</si>
  <si>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</si>
  <si>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</si>
  <si>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</si>
  <si>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</si>
  <si>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</si>
  <si>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</si>
  <si>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</si>
  <si>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</si>
  <si>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</si>
  <si>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</si>
  <si>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</si>
  <si>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</si>
  <si>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</si>
  <si>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</si>
  <si>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</si>
  <si>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</si>
  <si>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</si>
  <si>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</si>
  <si>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</si>
  <si>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</si>
  <si>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</si>
  <si>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</si>
  <si>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</si>
  <si>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</si>
  <si>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</si>
  <si>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</si>
  <si>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</si>
  <si>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</si>
  <si>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</si>
  <si>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</si>
  <si>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</si>
  <si>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</si>
  <si>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</si>
  <si>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</si>
  <si>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</si>
  <si>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</si>
  <si>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</si>
  <si>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</si>
  <si>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</si>
  <si>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</si>
  <si>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</si>
  <si>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</si>
  <si>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</si>
  <si>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</si>
  <si>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</si>
  <si>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</si>
  <si>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</si>
  <si>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</si>
  <si>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</si>
  <si>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</si>
  <si>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</si>
  <si>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</si>
  <si>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</si>
  <si>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</si>
  <si>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</si>
  <si>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</si>
  <si>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</si>
  <si>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</si>
  <si>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</si>
  <si>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</si>
  <si>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</si>
  <si>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</si>
  <si>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</si>
  <si>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</si>
  <si>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</si>
  <si>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</si>
  <si>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</si>
  <si>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</si>
  <si>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</si>
  <si>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</si>
  <si>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</si>
  <si>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</si>
  <si>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</si>
  <si>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</si>
  <si>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</si>
  <si>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</si>
  <si>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</si>
  <si>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</si>
  <si>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</si>
  <si>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</si>
  <si>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</si>
  <si>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</si>
  <si>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</si>
  <si>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</si>
  <si>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</si>
  <si>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</si>
  <si>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</si>
  <si>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</si>
  <si>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</si>
  <si>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</si>
  <si>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</si>
  <si>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</si>
  <si>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</si>
  <si>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</si>
  <si>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</si>
  <si>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</si>
  <si>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</si>
  <si>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</si>
  <si>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</si>
  <si>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</si>
  <si>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</si>
  <si>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</si>
  <si>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</si>
  <si>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</si>
  <si>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</si>
  <si>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</si>
  <si>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</si>
  <si>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</si>
  <si>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</si>
  <si>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</si>
  <si>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</si>
  <si>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</si>
  <si>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</si>
  <si>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</si>
  <si>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</si>
  <si>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</si>
  <si>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</si>
  <si>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</si>
  <si>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</si>
  <si>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</si>
  <si>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</si>
  <si>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</si>
  <si>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</si>
  <si>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</si>
  <si>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</si>
  <si>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</si>
  <si>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</si>
  <si>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</si>
  <si>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</si>
  <si>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</si>
  <si>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</si>
  <si>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</si>
  <si>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</si>
  <si>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</si>
  <si>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</si>
  <si>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</si>
  <si>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</si>
  <si>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</si>
  <si>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</si>
  <si>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</si>
  <si>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</si>
  <si>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</si>
  <si>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</si>
  <si>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</si>
  <si>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</si>
  <si>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</si>
  <si>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</si>
  <si>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</si>
  <si>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</si>
  <si>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</si>
  <si>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</si>
  <si>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</si>
  <si>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</si>
  <si>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</si>
  <si>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</si>
  <si>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</si>
  <si>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</si>
  <si>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</si>
  <si>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</si>
  <si>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</si>
  <si>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</si>
  <si>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</si>
  <si>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</si>
  <si>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</si>
  <si>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</si>
  <si>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</si>
  <si>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</si>
  <si>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</si>
  <si>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</si>
  <si>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</si>
  <si>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</si>
  <si>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</si>
  <si>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</si>
  <si>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</si>
  <si>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</si>
  <si>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</si>
  <si>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</si>
  <si>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</si>
  <si>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</si>
  <si>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</si>
  <si>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</si>
  <si>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</si>
  <si>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</si>
  <si>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</si>
  <si>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</si>
  <si>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</si>
  <si>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</si>
  <si>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</si>
  <si>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</si>
  <si>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</si>
  <si>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</si>
  <si>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</si>
  <si>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</si>
  <si>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</si>
  <si>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</si>
  <si>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</si>
  <si>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</si>
  <si>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</si>
  <si>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</si>
  <si>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</si>
  <si>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</si>
  <si>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</si>
  <si>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</si>
  <si>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</si>
  <si>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</si>
  <si>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</si>
  <si>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</si>
  <si>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</si>
  <si>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</si>
  <si>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</si>
  <si>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</si>
  <si>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</si>
  <si>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</si>
  <si>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</si>
  <si>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</si>
  <si>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</si>
  <si>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</si>
  <si>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</si>
  <si>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</si>
  <si>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</si>
  <si>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</si>
  <si>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</si>
  <si>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</si>
  <si>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</si>
  <si>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</si>
  <si>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</si>
  <si>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</si>
  <si>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</si>
  <si>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</si>
  <si>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</si>
  <si>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</si>
  <si>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</si>
  <si>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</si>
  <si>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</si>
  <si>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</si>
  <si>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</si>
  <si>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</si>
  <si>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</si>
  <si>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</si>
  <si>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</si>
  <si>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</si>
  <si>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</si>
  <si>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</si>
  <si>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</si>
  <si>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</si>
  <si>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</si>
  <si>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</si>
  <si>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</si>
  <si>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</si>
  <si>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</si>
  <si>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</si>
  <si>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</si>
  <si>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</si>
  <si>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</si>
  <si>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</si>
  <si>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</si>
  <si>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</si>
  <si>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</si>
  <si>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</si>
  <si>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</si>
  <si>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</si>
  <si>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</si>
  <si>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</si>
  <si>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</si>
  <si>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</si>
  <si>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</si>
  <si>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</si>
  <si>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</si>
  <si>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</si>
  <si>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</si>
  <si>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</si>
  <si>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</si>
  <si>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</si>
  <si>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</si>
  <si>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</si>
  <si>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</si>
  <si>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</si>
  <si>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</si>
  <si>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</si>
  <si>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</si>
  <si>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</si>
  <si>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</si>
  <si>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</si>
  <si>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</si>
  <si>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</si>
  <si>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</si>
  <si>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</si>
  <si>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</si>
  <si>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</si>
  <si>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</si>
  <si>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</si>
  <si>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</si>
  <si>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</si>
  <si>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</si>
  <si>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</si>
  <si>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</si>
  <si>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</si>
  <si>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</si>
  <si>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</si>
  <si>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</si>
  <si>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</si>
  <si>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</si>
  <si>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</si>
  <si>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</si>
  <si>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</si>
  <si>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</si>
  <si>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</si>
  <si>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</si>
  <si>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</si>
  <si>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</si>
  <si>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</si>
  <si>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</si>
  <si>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</si>
  <si>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</si>
  <si>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</si>
  <si>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</si>
  <si>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</si>
  <si>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</si>
  <si>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</si>
  <si>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</si>
  <si>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</si>
  <si>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</si>
  <si>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</si>
  <si>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</si>
  <si>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</si>
  <si>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</si>
  <si>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</si>
  <si>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</si>
  <si>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</si>
  <si>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</si>
  <si>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</si>
  <si>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</si>
  <si>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</si>
  <si>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</si>
  <si>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</si>
  <si>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</si>
  <si>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</si>
  <si>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</si>
  <si>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</si>
  <si>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</si>
  <si>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</si>
  <si>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</si>
  <si>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</si>
  <si>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</si>
  <si>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</si>
  <si>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</si>
  <si>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</si>
  <si>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</si>
  <si>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</si>
  <si>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</si>
  <si>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</si>
  <si>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</si>
  <si>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</si>
  <si>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</si>
  <si>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</si>
  <si>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</si>
  <si>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</si>
  <si>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</si>
  <si>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</si>
  <si>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</si>
  <si>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</si>
  <si>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</si>
  <si>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</si>
  <si>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</si>
  <si>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</si>
  <si>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</si>
  <si>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</si>
  <si>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</si>
  <si>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</si>
  <si>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</si>
  <si>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</si>
  <si>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</si>
  <si>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</si>
  <si>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</si>
  <si>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</si>
  <si>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</si>
  <si>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</si>
  <si>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</si>
  <si>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</si>
  <si>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</si>
  <si>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</si>
  <si>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</si>
  <si>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</si>
  <si>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</si>
  <si>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</si>
  <si>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</si>
  <si>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</si>
  <si>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</si>
  <si>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</si>
  <si>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</si>
  <si>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</si>
  <si>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</si>
  <si>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</si>
  <si>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</si>
  <si>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</si>
  <si>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</si>
  <si>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</si>
  <si>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</si>
  <si>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</si>
  <si>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</si>
  <si>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</si>
  <si>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</si>
  <si>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</si>
  <si>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</si>
  <si>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</si>
  <si>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</si>
  <si>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</si>
  <si>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</si>
  <si>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</si>
  <si>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</si>
  <si>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</si>
  <si>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</si>
  <si>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</si>
  <si>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</si>
  <si>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</si>
  <si>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</si>
  <si>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</si>
  <si>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</si>
  <si>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</si>
  <si>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</si>
  <si>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</si>
  <si>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</si>
  <si>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</si>
  <si>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</si>
  <si>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</si>
  <si>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</si>
  <si>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</si>
  <si>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</si>
  <si>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</si>
  <si>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</si>
  <si>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</si>
  <si>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</si>
  <si>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</si>
  <si>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</si>
  <si>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</si>
  <si>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</si>
  <si>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</si>
  <si>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</si>
  <si>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</si>
  <si>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</si>
  <si>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</si>
  <si>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</si>
  <si>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</si>
  <si>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</si>
  <si>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</si>
  <si>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</si>
  <si>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</si>
  <si>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</si>
  <si>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</si>
  <si>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</si>
  <si>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</si>
  <si>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</si>
  <si>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</si>
  <si>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</si>
  <si>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</si>
  <si>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</si>
  <si>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</si>
  <si>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</si>
  <si>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</si>
  <si>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</si>
  <si>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</si>
  <si>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</si>
  <si>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</si>
  <si>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</si>
  <si>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</si>
  <si>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</si>
  <si>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</si>
  <si>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</si>
  <si>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</si>
  <si>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</si>
  <si>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</si>
  <si>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</si>
  <si>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</si>
  <si>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</si>
  <si>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</si>
  <si>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</si>
  <si>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</si>
  <si>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</si>
  <si>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</si>
  <si>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</si>
  <si>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</si>
  <si>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</si>
  <si>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</si>
  <si>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</si>
  <si>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</si>
  <si>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</si>
  <si>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</si>
  <si>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</si>
  <si>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</si>
  <si>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</si>
  <si>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</si>
  <si>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</si>
  <si>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</si>
  <si>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</si>
  <si>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</si>
  <si>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</si>
  <si>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</si>
  <si>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</si>
  <si>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</si>
  <si>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</si>
  <si>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</si>
  <si>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</si>
  <si>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</si>
  <si>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</si>
  <si>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</si>
  <si>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</si>
  <si>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</si>
  <si>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</si>
  <si>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</si>
  <si>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</si>
  <si>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</si>
  <si>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</si>
  <si>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</si>
  <si>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</si>
  <si>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</si>
  <si>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</si>
  <si>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</si>
  <si>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</si>
  <si>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</si>
  <si>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</si>
  <si>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</si>
  <si>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</si>
  <si>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</si>
  <si>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</si>
  <si>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</si>
  <si>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</si>
  <si>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</si>
  <si>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</si>
  <si>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</si>
  <si>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</si>
  <si>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</si>
  <si>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</si>
  <si>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</si>
  <si>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</si>
  <si>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</si>
  <si>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</si>
  <si>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</si>
  <si>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</si>
  <si>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</si>
  <si>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</si>
  <si>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</si>
  <si>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</si>
  <si>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</si>
  <si>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</si>
  <si>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</si>
  <si>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</si>
  <si>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</si>
  <si>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</si>
  <si>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</si>
  <si>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</si>
  <si>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</si>
  <si>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</si>
  <si>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</si>
  <si>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</si>
  <si>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</si>
  <si>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</si>
  <si>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</si>
  <si>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</si>
  <si>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</si>
  <si>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</si>
  <si>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</si>
  <si>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</si>
  <si>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</si>
  <si>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</si>
  <si>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</si>
  <si>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</si>
  <si>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</si>
  <si>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</si>
  <si>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</si>
  <si>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</si>
  <si>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</si>
  <si>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</si>
  <si>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</si>
  <si>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</si>
  <si>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</si>
  <si>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</si>
  <si>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</si>
  <si>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</si>
  <si>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</si>
  <si>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</si>
  <si>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</si>
  <si>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</si>
  <si>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</si>
  <si>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</si>
  <si>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</si>
  <si>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</si>
  <si>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</si>
  <si>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</si>
  <si>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</si>
  <si>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</si>
  <si>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</si>
  <si>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</si>
  <si>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</si>
  <si>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</si>
  <si>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</si>
  <si>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</si>
  <si>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</si>
  <si>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</si>
  <si>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</si>
  <si>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</si>
  <si>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</si>
  <si>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</si>
  <si>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</si>
  <si>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</si>
  <si>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</si>
  <si>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</si>
  <si>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</si>
  <si>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</si>
  <si>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</si>
  <si>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</si>
  <si>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</si>
  <si>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</si>
  <si>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</si>
  <si>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</si>
  <si>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</si>
  <si>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</si>
  <si>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</si>
  <si>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</si>
  <si>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</si>
  <si>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</si>
  <si>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</si>
  <si>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</si>
  <si>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</si>
  <si>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</si>
  <si>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</si>
  <si>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</si>
  <si>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</si>
  <si>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</si>
  <si>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</si>
  <si>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</si>
  <si>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</si>
  <si>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</si>
  <si>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</si>
  <si>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</si>
  <si>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</si>
  <si>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</si>
  <si>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</si>
  <si>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</si>
  <si>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</si>
  <si>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</si>
  <si>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</si>
  <si>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</si>
  <si>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</si>
  <si>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</si>
  <si>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</si>
  <si>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</si>
  <si>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</si>
  <si>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</si>
  <si>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</si>
  <si>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</si>
  <si>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</si>
  <si>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</si>
  <si>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</si>
  <si>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</si>
  <si>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</si>
  <si>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</si>
  <si>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</si>
  <si>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</si>
  <si>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</si>
  <si>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</si>
  <si>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</si>
  <si>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</si>
  <si>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</si>
  <si>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</si>
  <si>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</si>
  <si>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</si>
  <si>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</si>
  <si>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</si>
  <si>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</si>
  <si>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</si>
  <si>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</si>
  <si>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</si>
  <si>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</si>
  <si>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</si>
  <si>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</si>
  <si>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</si>
  <si>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</si>
  <si>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</si>
  <si>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</si>
  <si>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</si>
  <si>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</si>
  <si>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</si>
  <si>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</si>
  <si>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</si>
  <si>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</si>
  <si>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</si>
  <si>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</si>
  <si>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</si>
  <si>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</si>
  <si>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</si>
  <si>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</si>
  <si>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</si>
  <si>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</si>
  <si>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</si>
  <si>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</si>
  <si>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</si>
  <si>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</si>
  <si>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</si>
  <si>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</si>
  <si>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</si>
  <si>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</si>
  <si>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</si>
  <si>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</si>
  <si>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</si>
  <si>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</si>
  <si>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</si>
  <si>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</si>
  <si>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</si>
  <si>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</si>
  <si>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</si>
  <si>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</si>
  <si>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</si>
  <si>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</si>
  <si>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</si>
  <si>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</si>
  <si>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</si>
  <si>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</si>
  <si>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</si>
  <si>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</si>
  <si>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</si>
  <si>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</si>
  <si>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</si>
  <si>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</si>
  <si>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</si>
  <si>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</si>
  <si>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</si>
  <si>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</si>
  <si>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</si>
  <si>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</si>
  <si>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</si>
  <si>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</si>
  <si>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</si>
  <si>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</si>
  <si>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</si>
  <si>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</si>
  <si>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</si>
  <si>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</si>
  <si>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</si>
  <si>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</si>
  <si>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</si>
  <si>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</si>
  <si>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</si>
  <si>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</si>
  <si>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</si>
  <si>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</si>
  <si>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</si>
  <si>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</si>
  <si>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</si>
  <si>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</si>
  <si>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</si>
  <si>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</si>
  <si>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</si>
  <si>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</si>
  <si>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</si>
  <si>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</si>
  <si>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</si>
  <si>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</si>
  <si>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</si>
  <si>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</si>
  <si>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</si>
  <si>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</si>
  <si>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</si>
  <si>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</si>
  <si>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</si>
  <si>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</si>
  <si>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</si>
  <si>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</si>
  <si>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</si>
  <si>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</si>
  <si>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</si>
  <si>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</si>
  <si>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</si>
  <si>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</si>
  <si>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</si>
  <si>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</si>
  <si>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</si>
  <si>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</si>
  <si>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</si>
  <si>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</si>
  <si>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</si>
  <si>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</si>
  <si>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</si>
  <si>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</si>
  <si>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</si>
  <si>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</si>
  <si>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</si>
  <si>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</si>
  <si>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</si>
  <si>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</si>
  <si>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</si>
  <si>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</si>
  <si>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</si>
  <si>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</si>
  <si>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</si>
  <si>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</si>
  <si>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</si>
  <si>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</si>
  <si>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</si>
  <si>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</si>
  <si>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</si>
  <si>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</si>
  <si>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</si>
  <si>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</si>
  <si>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</si>
  <si>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</si>
  <si>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</si>
  <si>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</si>
  <si>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</si>
  <si>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</si>
  <si>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</si>
  <si>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</si>
  <si>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</si>
  <si>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</si>
  <si>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</si>
  <si>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</si>
  <si>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</si>
  <si>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</si>
  <si>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</si>
  <si>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</si>
  <si>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</si>
  <si>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</si>
  <si>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</si>
  <si>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</si>
  <si>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</si>
  <si>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</si>
  <si>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</si>
  <si>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</si>
  <si>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</si>
  <si>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</si>
  <si>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</si>
  <si>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</si>
  <si>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</si>
  <si>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</si>
  <si>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</si>
  <si>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</si>
  <si>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</si>
  <si>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</si>
  <si>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</si>
  <si>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</si>
  <si>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</si>
  <si>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</si>
  <si>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</si>
  <si>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</si>
  <si>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</si>
  <si>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</si>
  <si>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</si>
  <si>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</si>
  <si>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</si>
  <si>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</si>
  <si>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</si>
  <si>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</si>
  <si>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</si>
  <si>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</si>
  <si>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</si>
  <si>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</si>
  <si>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</si>
  <si>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</si>
  <si>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</si>
  <si>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</si>
  <si>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</si>
  <si>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</si>
  <si>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</si>
  <si>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</si>
  <si>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</si>
  <si>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</si>
  <si>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</si>
  <si>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</si>
  <si>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</si>
  <si>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</si>
  <si>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</si>
  <si>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</si>
  <si>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</si>
  <si>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</si>
  <si>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</si>
  <si>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</si>
  <si>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</si>
  <si>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</si>
  <si>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</si>
  <si>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</si>
  <si>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</si>
  <si>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</si>
  <si>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</si>
  <si>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</si>
  <si>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</si>
  <si>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</si>
  <si>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</si>
  <si>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</si>
  <si>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</si>
  <si>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</si>
  <si>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</si>
  <si>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</si>
  <si>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</si>
  <si>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</si>
  <si>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</si>
  <si>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</si>
  <si>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</si>
  <si>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</si>
  <si>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</si>
  <si>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</si>
  <si>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</si>
  <si>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</si>
  <si>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</si>
  <si>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</si>
  <si>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</si>
  <si>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</si>
  <si>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</si>
  <si>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</si>
  <si>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</si>
  <si>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</si>
  <si>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</si>
  <si>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</si>
  <si>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</si>
  <si>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</si>
  <si>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</si>
  <si>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</si>
  <si>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</si>
  <si>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</si>
  <si>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</si>
  <si>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</si>
  <si>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</si>
  <si>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</si>
  <si>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</si>
  <si>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</si>
  <si>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</si>
  <si>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</si>
  <si>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</si>
  <si>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</si>
  <si>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</si>
  <si>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</si>
  <si>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</si>
  <si>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</si>
  <si>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</si>
  <si>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</si>
  <si>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</si>
  <si>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</si>
  <si>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</si>
  <si>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</si>
  <si>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</si>
  <si>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</si>
  <si>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</si>
  <si>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</si>
  <si>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</si>
  <si>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</si>
  <si>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</si>
  <si>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</si>
  <si>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</si>
  <si>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</si>
  <si>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</si>
  <si>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</si>
  <si>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</si>
  <si>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</si>
  <si>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</si>
  <si>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</si>
  <si>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</si>
  <si>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</si>
  <si>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</si>
  <si>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</si>
  <si>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</si>
  <si>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</si>
  <si>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</si>
  <si>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</si>
  <si>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</si>
  <si>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</si>
  <si>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</si>
  <si>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</si>
  <si>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</si>
  <si>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</si>
  <si>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</si>
  <si>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</si>
  <si>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</si>
  <si>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</si>
  <si>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</si>
  <si>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</si>
  <si>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</si>
  <si>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</si>
  <si>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</si>
  <si>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</si>
  <si>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</si>
  <si>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</si>
  <si>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</si>
  <si>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</si>
  <si>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</si>
  <si>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</si>
  <si>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</si>
  <si>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</si>
  <si>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</si>
  <si>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</si>
  <si>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</si>
  <si>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</si>
  <si>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</si>
  <si>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</si>
  <si>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</si>
  <si>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</si>
  <si>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</si>
  <si>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</si>
  <si>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</si>
  <si>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</si>
  <si>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</si>
  <si>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</si>
  <si>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</si>
  <si>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</si>
  <si>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</si>
  <si>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</si>
  <si>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</si>
  <si>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</si>
  <si>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</si>
  <si>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</si>
  <si>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</si>
  <si>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</si>
  <si>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</si>
  <si>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</si>
  <si>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</si>
  <si>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</si>
  <si>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</si>
  <si>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</si>
  <si>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</si>
  <si>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</si>
  <si>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</si>
  <si>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</si>
  <si>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</si>
  <si>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</si>
  <si>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</si>
  <si>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</si>
  <si>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</si>
  <si>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</si>
  <si>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</si>
  <si>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</si>
  <si>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</si>
  <si>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</si>
  <si>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</si>
  <si>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</si>
  <si>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</si>
  <si>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</si>
  <si>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</si>
  <si>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</si>
  <si>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</si>
  <si>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</si>
  <si>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</si>
  <si>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</si>
  <si>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</si>
  <si>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</si>
  <si>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</si>
  <si>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</si>
  <si>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</si>
  <si>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</si>
  <si>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</si>
  <si>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</si>
  <si>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</si>
  <si>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</si>
  <si>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</si>
  <si>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</si>
  <si>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</si>
  <si>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</si>
  <si>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</si>
  <si>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</si>
  <si>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</si>
  <si>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</si>
  <si>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</si>
  <si>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</si>
  <si>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</si>
  <si>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</si>
  <si>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</si>
  <si>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</si>
  <si>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</si>
  <si>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</si>
  <si>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</si>
  <si>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</si>
  <si>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</si>
  <si>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</si>
  <si>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</si>
  <si>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</si>
  <si>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</si>
  <si>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</si>
  <si>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</si>
  <si>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</si>
  <si>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</si>
  <si>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</si>
  <si>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</si>
  <si>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</si>
  <si>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</si>
  <si>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</si>
  <si>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</si>
  <si>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</si>
  <si>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</si>
  <si>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</si>
  <si>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</si>
  <si>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</si>
  <si>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</si>
  <si>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</si>
  <si>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</si>
  <si>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</si>
  <si>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</si>
  <si>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</si>
  <si>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</si>
  <si>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</si>
  <si>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</si>
  <si>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</si>
  <si>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</si>
  <si>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</si>
  <si>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</si>
  <si>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</si>
  <si>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</si>
  <si>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</si>
  <si>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</si>
  <si>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</si>
  <si>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</si>
  <si>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</si>
  <si>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</si>
  <si>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</si>
  <si>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</si>
  <si>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</si>
  <si>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</si>
  <si>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</si>
  <si>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</si>
  <si>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</si>
  <si>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</si>
  <si>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</si>
  <si>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</si>
  <si>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</si>
  <si>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</si>
  <si>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</si>
  <si>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</si>
  <si>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</si>
  <si>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</si>
  <si>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</si>
  <si>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</si>
  <si>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</si>
  <si>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</si>
  <si>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</si>
  <si>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</si>
  <si>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</si>
  <si>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</si>
  <si>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</si>
  <si>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</si>
  <si>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</si>
  <si>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</si>
  <si>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</si>
  <si>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</si>
  <si>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</si>
  <si>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</si>
  <si>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</si>
  <si>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</si>
  <si>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</si>
  <si>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</si>
  <si>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</si>
  <si>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</si>
  <si>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</si>
  <si>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</si>
  <si>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</si>
  <si>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</si>
  <si>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</si>
  <si>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</si>
  <si>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</si>
  <si>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</si>
  <si>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</si>
  <si>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</si>
  <si>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</si>
  <si>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</si>
  <si>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</si>
  <si>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</si>
  <si>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</si>
  <si>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</si>
  <si>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</si>
  <si>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</si>
  <si>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</si>
  <si>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</si>
  <si>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</si>
  <si>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</si>
  <si>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</si>
  <si>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</si>
  <si>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</si>
  <si>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</si>
  <si>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</si>
  <si>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</si>
  <si>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</si>
  <si>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</si>
  <si>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</si>
  <si>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</si>
  <si>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</si>
  <si>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</si>
  <si>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</si>
  <si>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</si>
  <si>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</si>
  <si>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</si>
  <si>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</si>
  <si>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</si>
  <si>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</si>
  <si>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</si>
  <si>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</si>
  <si>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</si>
  <si>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</si>
  <si>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</si>
  <si>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</si>
  <si>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</si>
  <si>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</si>
  <si>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</si>
  <si>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</si>
  <si>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</si>
  <si>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</si>
  <si>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</si>
  <si>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</si>
  <si>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</si>
  <si>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</si>
  <si>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</si>
  <si>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</si>
  <si>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</si>
  <si>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</si>
  <si>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</si>
  <si>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</si>
  <si>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</si>
  <si>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</si>
  <si>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</si>
  <si>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</si>
  <si>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</si>
  <si>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</si>
  <si>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</si>
  <si>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</si>
  <si>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</si>
  <si>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</si>
  <si>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</si>
  <si>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</si>
  <si>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</si>
  <si>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</si>
  <si>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</si>
  <si>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</si>
  <si>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</si>
  <si>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</si>
  <si>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</si>
  <si>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</si>
  <si>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</si>
  <si>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</si>
  <si>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</si>
  <si>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</si>
  <si>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</si>
  <si>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</si>
  <si>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</si>
  <si>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</si>
  <si>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</si>
  <si>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</si>
  <si>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</si>
  <si>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</si>
  <si>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</si>
  <si>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</si>
  <si>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</si>
  <si>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</si>
  <si>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</si>
  <si>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</si>
  <si>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</si>
  <si>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</si>
  <si>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</si>
  <si>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</si>
  <si>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</si>
  <si>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</si>
  <si>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</si>
  <si>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</si>
  <si>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</si>
  <si>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</si>
  <si>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</si>
  <si>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</si>
  <si>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</si>
  <si>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</si>
  <si>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</si>
  <si>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</si>
  <si>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</si>
  <si>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</si>
  <si>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</si>
  <si>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</si>
  <si>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</si>
  <si>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</si>
  <si>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</si>
  <si>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</si>
  <si>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</si>
  <si>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</si>
  <si>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</si>
  <si>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</si>
  <si>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</si>
  <si>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</si>
  <si>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</si>
  <si>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</si>
  <si>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</si>
  <si>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</si>
  <si>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</si>
  <si>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</si>
  <si>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</si>
  <si>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</si>
  <si>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</si>
  <si>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</si>
  <si>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</si>
  <si>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</si>
  <si>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</si>
  <si>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</si>
  <si>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</si>
  <si>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</si>
  <si>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</si>
  <si>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</si>
  <si>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</si>
  <si>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</si>
  <si>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</si>
  <si>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</si>
  <si>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</si>
  <si>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</si>
  <si>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</si>
  <si>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</si>
  <si>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</si>
  <si>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</si>
  <si>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</si>
  <si>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</si>
  <si>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</si>
  <si>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</si>
  <si>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</si>
  <si>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</si>
  <si>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</si>
  <si>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</si>
  <si>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</si>
  <si>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</si>
  <si>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</si>
  <si>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</si>
  <si>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</si>
  <si>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</si>
  <si>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</si>
  <si>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</si>
  <si>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</si>
  <si>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</si>
  <si>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</si>
  <si>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</si>
  <si>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</si>
  <si>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</si>
  <si>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</si>
  <si>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</si>
  <si>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</si>
  <si>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</si>
  <si>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</si>
  <si>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</si>
  <si>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</si>
  <si>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</si>
  <si>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</si>
  <si>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</si>
  <si>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</si>
  <si>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</si>
  <si>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</si>
  <si>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</si>
  <si>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</si>
  <si>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</si>
  <si>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</si>
  <si>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</si>
  <si>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</si>
  <si>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</si>
  <si>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</si>
  <si>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</si>
  <si>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</si>
  <si>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</si>
  <si>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</si>
  <si>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</si>
  <si>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</si>
  <si>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</si>
  <si>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</si>
  <si>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</si>
  <si>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</si>
  <si>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</si>
  <si>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</si>
  <si>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</si>
  <si>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</si>
  <si>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</si>
  <si>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</si>
  <si>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</si>
  <si>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</si>
  <si>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</si>
  <si>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</si>
  <si>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</si>
  <si>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</si>
  <si>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</si>
  <si>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</si>
  <si>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</si>
  <si>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</si>
  <si>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</si>
  <si>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</si>
  <si>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</si>
  <si>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</si>
  <si>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</si>
  <si>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</si>
  <si>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</si>
  <si>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</si>
  <si>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</si>
  <si>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</si>
  <si>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</si>
  <si>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</si>
  <si>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</si>
  <si>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</si>
  <si>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</si>
  <si>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</si>
  <si>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</si>
  <si>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</si>
  <si>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</si>
  <si>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</si>
  <si>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</si>
  <si>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</si>
  <si>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</si>
  <si>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</si>
  <si>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</si>
  <si>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</si>
  <si>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</si>
  <si>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</si>
  <si>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</si>
  <si>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</si>
  <si>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</si>
  <si>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</si>
  <si>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</si>
  <si>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</si>
  <si>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</si>
  <si>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</si>
  <si>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</si>
  <si>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</si>
  <si>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</si>
  <si>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</si>
  <si>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</si>
  <si>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</si>
  <si>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</si>
  <si>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</si>
  <si>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</si>
  <si>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</si>
  <si>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</si>
  <si>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</si>
  <si>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</si>
  <si>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</si>
  <si>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</si>
  <si>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</si>
  <si>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</si>
  <si>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</si>
  <si>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</si>
  <si>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</si>
  <si>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</si>
  <si>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</si>
  <si>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</si>
  <si>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</si>
  <si>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</si>
  <si>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</si>
  <si>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</si>
  <si>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</si>
  <si>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</si>
  <si>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</si>
  <si>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</si>
  <si>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</si>
  <si>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</si>
  <si>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</si>
  <si>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</si>
  <si>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</si>
  <si>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</si>
  <si>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</si>
  <si>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</si>
  <si>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</si>
  <si>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</si>
  <si>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</si>
  <si>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</si>
  <si>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</si>
  <si>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</si>
  <si>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</si>
  <si>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</si>
  <si>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</si>
  <si>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</si>
  <si>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</si>
  <si>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</si>
  <si>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</si>
  <si>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</si>
  <si>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</si>
  <si>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</si>
  <si>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</si>
  <si>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</si>
  <si>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</si>
  <si>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</si>
  <si>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</si>
  <si>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</si>
  <si>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</si>
  <si>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</si>
  <si>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</si>
  <si>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</si>
  <si>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</si>
  <si>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</si>
  <si>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</si>
  <si>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</si>
  <si>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</si>
  <si>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</si>
  <si>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</si>
  <si>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</si>
  <si>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</si>
  <si>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</si>
  <si>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</si>
  <si>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</si>
  <si>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</si>
  <si>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</si>
  <si>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</si>
  <si>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</si>
  <si>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</si>
  <si>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</si>
  <si>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</si>
  <si>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</si>
  <si>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</si>
  <si>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</si>
  <si>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</si>
  <si>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</si>
  <si>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</si>
  <si>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</si>
  <si>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</si>
  <si>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</si>
  <si>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</si>
  <si>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</si>
  <si>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</si>
  <si>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</si>
  <si>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</si>
  <si>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</si>
  <si>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</si>
  <si>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</si>
  <si>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</si>
  <si>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</si>
  <si>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</si>
  <si>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</si>
  <si>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</si>
  <si>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</si>
  <si>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</si>
  <si>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</si>
  <si>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</si>
  <si>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</si>
  <si>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</si>
  <si>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</si>
  <si>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</si>
  <si>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</si>
  <si>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</si>
  <si>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</si>
  <si>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</si>
  <si>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</si>
  <si>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</si>
  <si>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</si>
  <si>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</si>
  <si>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</si>
  <si>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</si>
  <si>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</si>
  <si>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</si>
  <si>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</si>
  <si>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</si>
  <si>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</si>
  <si>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</si>
  <si>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</si>
  <si>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</si>
  <si>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</si>
  <si>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</si>
  <si>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</si>
  <si>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</si>
  <si>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</si>
  <si>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</si>
  <si>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</si>
  <si>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</si>
  <si>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</si>
  <si>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</si>
  <si>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</si>
  <si>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</si>
  <si>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</si>
  <si>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</si>
  <si>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</si>
  <si>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</si>
  <si>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</si>
  <si>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</si>
  <si>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</si>
  <si>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</si>
  <si>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</si>
  <si>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</si>
  <si>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</si>
  <si>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</si>
  <si>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</si>
  <si>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</si>
  <si>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</si>
  <si>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</si>
  <si>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</si>
  <si>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</si>
  <si>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</si>
  <si>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</si>
  <si>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</si>
  <si>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</si>
  <si>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</si>
  <si>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</si>
  <si>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</si>
  <si>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</si>
  <si>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</si>
  <si>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</si>
  <si>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</si>
  <si>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</si>
  <si>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</si>
  <si>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</si>
  <si>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</si>
  <si>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</si>
  <si>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</si>
  <si>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</si>
  <si>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</si>
  <si>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</si>
  <si>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</si>
  <si>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</si>
  <si>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</si>
  <si>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</si>
  <si>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</si>
  <si>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</si>
  <si>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</si>
  <si>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</si>
  <si>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</si>
  <si>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</si>
  <si>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</si>
  <si>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</si>
  <si>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</si>
  <si>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</si>
  <si>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</si>
  <si>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</si>
  <si>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</si>
  <si>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</si>
  <si>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</si>
  <si>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</si>
  <si>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</si>
  <si>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</si>
  <si>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</si>
  <si>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</si>
  <si>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</si>
  <si>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</si>
  <si>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</si>
  <si>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</si>
  <si>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</si>
  <si>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</si>
  <si>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</si>
  <si>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</si>
  <si>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</si>
  <si>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</si>
  <si>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</si>
  <si>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</si>
  <si>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</si>
  <si>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</si>
  <si>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</si>
  <si>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</si>
  <si>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</si>
  <si>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</si>
  <si>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</si>
  <si>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</si>
  <si>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</si>
  <si>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</si>
  <si>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</si>
  <si>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</si>
  <si>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</si>
  <si>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</si>
  <si>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</si>
  <si>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</si>
  <si>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</si>
  <si>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</si>
  <si>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</si>
  <si>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</si>
  <si>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</si>
  <si>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</si>
  <si>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</si>
  <si>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</si>
  <si>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</si>
  <si>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</si>
  <si>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</si>
  <si>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</si>
  <si>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</si>
  <si>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</si>
  <si>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</si>
  <si>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</si>
  <si>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</si>
  <si>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</si>
  <si>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</si>
  <si>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</si>
  <si>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</si>
  <si>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</si>
  <si>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</si>
  <si>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</si>
  <si>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</si>
  <si>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</si>
  <si>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</si>
  <si>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</si>
  <si>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</si>
  <si>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</si>
  <si>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</si>
  <si>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</si>
  <si>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</si>
  <si>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</si>
  <si>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</si>
  <si>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</si>
  <si>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</si>
  <si>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</si>
  <si>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</si>
  <si>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</si>
  <si>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</si>
  <si>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</si>
  <si>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</si>
  <si>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</si>
  <si>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</si>
  <si>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</si>
  <si>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</si>
  <si>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</si>
  <si>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</si>
  <si>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</si>
  <si>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</si>
  <si>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</si>
  <si>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</si>
  <si>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</si>
  <si>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</si>
  <si>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</si>
  <si>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</si>
  <si>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</si>
  <si>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</si>
  <si>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</si>
  <si>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</si>
  <si>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</si>
  <si>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</si>
  <si>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</si>
  <si>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</si>
  <si>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</si>
  <si>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</si>
  <si>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</si>
  <si>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</si>
  <si>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</si>
  <si>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</si>
  <si>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</si>
  <si>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</si>
  <si>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</si>
  <si>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</si>
  <si>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</si>
  <si>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</si>
  <si>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</si>
  <si>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</si>
  <si>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</si>
  <si>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</si>
  <si>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</si>
  <si>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</si>
  <si>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</si>
  <si>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</si>
  <si>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</si>
  <si>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</si>
  <si>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</si>
  <si>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</si>
  <si>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</si>
  <si>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</si>
  <si>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</si>
  <si>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</si>
  <si>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</si>
  <si>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</si>
  <si>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</si>
  <si>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</si>
  <si>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</si>
  <si>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</si>
  <si>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</si>
  <si>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</si>
  <si>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</si>
  <si>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</si>
  <si>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</si>
  <si>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</si>
  <si>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</si>
  <si>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</si>
  <si>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</si>
  <si>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</si>
  <si>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</si>
  <si>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</si>
  <si>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</si>
  <si>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</si>
  <si>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</si>
  <si>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</si>
  <si>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</si>
  <si>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</si>
  <si>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</si>
  <si>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</si>
  <si>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</si>
  <si>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</si>
  <si>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</si>
  <si>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</si>
  <si>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</si>
  <si>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</si>
  <si>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</si>
  <si>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</si>
  <si>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</si>
  <si>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</si>
  <si>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</si>
  <si>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</si>
  <si>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</si>
  <si>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</si>
  <si>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</si>
  <si>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</si>
  <si>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</si>
  <si>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</si>
  <si>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</si>
  <si>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</si>
  <si>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</si>
  <si>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</si>
  <si>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</si>
  <si>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</si>
  <si>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</si>
  <si>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</si>
  <si>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</si>
  <si>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</si>
  <si>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</si>
  <si>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</si>
  <si>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</si>
  <si>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</si>
  <si>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</si>
  <si>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</si>
  <si>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</si>
  <si>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</si>
  <si>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</si>
  <si>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</si>
  <si>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</si>
  <si>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</si>
  <si>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</si>
  <si>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</si>
  <si>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</si>
  <si>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</si>
  <si>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</si>
  <si>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</si>
  <si>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</si>
  <si>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</si>
  <si>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</si>
  <si>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</si>
  <si>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</si>
  <si>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</si>
  <si>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</si>
  <si>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</si>
  <si>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</si>
  <si>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</si>
  <si>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</si>
  <si>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</si>
  <si>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</si>
  <si>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</si>
  <si>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</si>
  <si>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</si>
  <si>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</si>
  <si>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</si>
  <si>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</si>
  <si>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</si>
  <si>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</si>
  <si>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</si>
  <si>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</si>
  <si>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</si>
  <si>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</si>
  <si>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</si>
  <si>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</si>
  <si>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</si>
  <si>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</si>
  <si>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</si>
  <si>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</si>
  <si>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</si>
  <si>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</si>
  <si>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</si>
  <si>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</si>
  <si>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</si>
  <si>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</si>
  <si>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</si>
  <si>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</si>
  <si>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</si>
  <si>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</si>
  <si>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</si>
  <si>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</si>
  <si>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</si>
  <si>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</si>
  <si>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</si>
  <si>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</si>
  <si>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</si>
  <si>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</si>
  <si>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</si>
  <si>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</si>
  <si>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</si>
  <si>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</si>
  <si>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</si>
  <si>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</si>
  <si>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</si>
  <si>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</si>
  <si>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</si>
  <si>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</si>
  <si>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</si>
  <si>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</si>
  <si>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</si>
  <si>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</si>
  <si>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</si>
  <si>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</si>
  <si>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</si>
  <si>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</si>
  <si>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</si>
  <si>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</si>
  <si>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</si>
  <si>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</si>
  <si>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</si>
  <si>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</si>
  <si>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</si>
  <si>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</si>
  <si>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</si>
  <si>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</si>
  <si>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</si>
  <si>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</si>
  <si>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</si>
  <si>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</si>
  <si>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</si>
  <si>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</si>
  <si>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</si>
  <si>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</si>
  <si>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</si>
  <si>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</si>
  <si>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</si>
  <si>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</si>
  <si>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</si>
  <si>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</si>
  <si>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</si>
  <si>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</si>
  <si>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</si>
  <si>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</si>
  <si>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</si>
  <si>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</si>
  <si>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</si>
  <si>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</si>
  <si>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</si>
  <si>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</si>
  <si>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</si>
  <si>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</si>
  <si>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</si>
  <si>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</si>
  <si>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</si>
  <si>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</si>
  <si>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</si>
  <si>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</si>
  <si>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</si>
  <si>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</si>
  <si>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</si>
  <si>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</si>
  <si>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</si>
  <si>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</si>
  <si>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</si>
  <si>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</si>
  <si>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</si>
  <si>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</si>
  <si>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</si>
  <si>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</si>
  <si>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</si>
  <si>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</si>
  <si>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</si>
  <si>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</si>
  <si>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</si>
  <si>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</si>
  <si>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</si>
  <si>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</si>
  <si>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</si>
  <si>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</si>
  <si>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</si>
  <si>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</si>
  <si>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</si>
  <si>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</si>
  <si>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</si>
  <si>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</si>
  <si>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</si>
  <si>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</si>
  <si>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</si>
  <si>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</si>
  <si>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</si>
  <si>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</si>
  <si>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</si>
  <si>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</si>
  <si>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</si>
  <si>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</si>
  <si>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</si>
  <si>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</si>
  <si>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</si>
  <si>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</si>
  <si>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</si>
  <si>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</si>
  <si>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</si>
  <si>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</si>
  <si>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</si>
  <si>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</si>
  <si>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</si>
  <si>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</si>
  <si>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</si>
  <si>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</si>
  <si>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</si>
  <si>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</si>
  <si>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</si>
  <si>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</si>
  <si>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</si>
  <si>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</si>
  <si>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</si>
  <si>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</si>
  <si>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</si>
  <si>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</si>
  <si>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</si>
  <si>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</si>
  <si>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</si>
  <si>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</si>
  <si>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</si>
  <si>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</si>
  <si>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</si>
  <si>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</si>
  <si>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</si>
  <si>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</si>
  <si>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</si>
  <si>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</si>
  <si>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</si>
  <si>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</si>
  <si>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</si>
  <si>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</si>
  <si>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</si>
  <si>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</si>
  <si>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</si>
  <si>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</si>
  <si>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</si>
  <si>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</si>
  <si>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</si>
  <si>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</si>
  <si>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</si>
  <si>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</si>
  <si>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</si>
  <si>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</si>
  <si>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</si>
  <si>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</si>
  <si>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</si>
  <si>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</si>
  <si>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</si>
  <si>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</si>
  <si>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</si>
  <si>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</si>
  <si>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</si>
  <si>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</si>
  <si>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</si>
  <si>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</si>
  <si>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</si>
  <si>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</si>
  <si>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</si>
  <si>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</si>
  <si>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</si>
  <si>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</si>
  <si>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</si>
  <si>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</si>
  <si>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</si>
  <si>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</si>
  <si>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</si>
  <si>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</si>
  <si>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</si>
  <si>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</si>
  <si>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</si>
  <si>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</si>
  <si>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</si>
  <si>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</si>
  <si>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</si>
  <si>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</si>
  <si>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</si>
  <si>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</si>
  <si>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</si>
  <si>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</si>
  <si>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</si>
  <si>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</si>
  <si>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</si>
  <si>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</si>
  <si>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</si>
  <si>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</si>
  <si>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</si>
  <si>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</si>
  <si>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</si>
  <si>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</si>
  <si>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</si>
  <si>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</si>
  <si>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</si>
  <si>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</si>
  <si>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</si>
  <si>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</si>
  <si>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</si>
  <si>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</si>
  <si>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</si>
  <si>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</si>
  <si>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</si>
  <si>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</si>
  <si>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</si>
  <si>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</si>
  <si>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</si>
  <si>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</si>
  <si>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</si>
  <si>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</si>
  <si>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</si>
  <si>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</si>
  <si>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</si>
  <si>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</si>
  <si>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</si>
  <si>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</si>
  <si>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</si>
  <si>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</si>
  <si>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</si>
  <si>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</si>
  <si>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</si>
  <si>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</si>
  <si>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</si>
  <si>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</si>
  <si>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</si>
  <si>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</si>
  <si>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</si>
  <si>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</si>
  <si>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</si>
  <si>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</si>
  <si>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</si>
  <si>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</si>
  <si>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</si>
  <si>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</si>
  <si>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</si>
  <si>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</si>
  <si>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</si>
  <si>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</si>
  <si>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</si>
  <si>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</si>
  <si>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</si>
  <si>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</si>
  <si>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</si>
  <si>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</si>
  <si>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</si>
  <si>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</si>
  <si>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</si>
  <si>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</si>
  <si>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</si>
  <si>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</si>
  <si>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</si>
  <si>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</si>
  <si>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</si>
  <si>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</si>
  <si>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</si>
  <si>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</si>
  <si>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</si>
  <si>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</si>
  <si>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</si>
  <si>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</si>
  <si>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</si>
  <si>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</si>
  <si>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</si>
  <si>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</si>
  <si>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</si>
  <si>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</si>
  <si>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</si>
  <si>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</si>
  <si>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</si>
  <si>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</si>
  <si>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</si>
  <si>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</si>
  <si>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</si>
  <si>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</si>
  <si>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</si>
  <si>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</si>
  <si>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</si>
  <si>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</si>
  <si>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</si>
  <si>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</si>
  <si>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</si>
  <si>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</si>
  <si>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</si>
  <si>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</si>
  <si>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</si>
  <si>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</si>
  <si>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</si>
  <si>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</si>
  <si>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</si>
  <si>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</si>
  <si>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</si>
  <si>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</si>
  <si>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</si>
  <si>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</si>
  <si>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</si>
  <si>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</si>
  <si>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</si>
  <si>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</si>
  <si>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</si>
  <si>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</si>
  <si>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</si>
  <si>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</si>
  <si>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</si>
  <si>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</si>
  <si>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</si>
  <si>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</si>
  <si>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</si>
  <si>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</si>
  <si>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</si>
  <si>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</si>
  <si>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</si>
  <si>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</si>
  <si>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</si>
  <si>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</si>
  <si>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</si>
  <si>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</si>
  <si>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</si>
  <si>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</si>
  <si>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</si>
  <si>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</si>
  <si>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</si>
  <si>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</si>
  <si>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</si>
  <si>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</si>
  <si>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</si>
  <si>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</si>
  <si>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</si>
  <si>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</si>
  <si>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</si>
  <si>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</si>
  <si>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</si>
  <si>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</si>
  <si>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</si>
  <si>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</si>
  <si>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</si>
  <si>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</si>
  <si>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</si>
  <si>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</si>
  <si>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</si>
  <si>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</si>
  <si>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</si>
  <si>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</si>
  <si>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</si>
  <si>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</si>
  <si>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</si>
  <si>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</si>
  <si>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</si>
  <si>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</si>
  <si>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</si>
  <si>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</si>
  <si>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</si>
  <si>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</si>
  <si>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</si>
  <si>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</si>
  <si>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</si>
  <si>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</si>
  <si>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</si>
  <si>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</si>
  <si>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</si>
  <si>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</si>
  <si>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</si>
  <si>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</si>
  <si>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</si>
  <si>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</si>
  <si>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</si>
  <si>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</si>
  <si>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</si>
  <si>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</si>
  <si>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</si>
  <si>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</si>
  <si>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</si>
  <si>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</si>
  <si>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</si>
  <si>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</si>
  <si>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</si>
  <si>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</si>
  <si>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</si>
  <si>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</si>
  <si>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</si>
  <si>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</si>
  <si>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</si>
  <si>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</si>
  <si>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</si>
  <si>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</si>
  <si>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</si>
  <si>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</si>
  <si>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</si>
  <si>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</si>
  <si>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</si>
  <si>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</si>
  <si>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</si>
  <si>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</si>
  <si>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</si>
  <si>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</si>
  <si>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</si>
  <si>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</si>
  <si>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</si>
  <si>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</si>
  <si>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</si>
  <si>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</si>
  <si>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</si>
  <si>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</si>
  <si>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</si>
  <si>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</si>
  <si>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</si>
  <si>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</si>
  <si>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</si>
  <si>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</si>
  <si>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</si>
  <si>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</si>
  <si>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</si>
  <si>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</si>
  <si>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</si>
  <si>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</si>
  <si>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</si>
  <si>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</si>
  <si>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</si>
  <si>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</si>
  <si>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</si>
  <si>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</si>
  <si>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</si>
  <si>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</si>
  <si>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</si>
  <si>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</si>
  <si>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</si>
  <si>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</si>
  <si>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</si>
  <si>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</si>
  <si>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</si>
  <si>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</si>
  <si>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</si>
  <si>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</si>
  <si>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</si>
  <si>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</si>
  <si>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</si>
  <si>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</si>
  <si>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</si>
  <si>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</si>
  <si>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</si>
  <si>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</si>
  <si>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</si>
  <si>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</si>
  <si>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</si>
  <si>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</si>
  <si>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</si>
  <si>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</si>
  <si>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</si>
  <si>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</si>
  <si>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</si>
  <si>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</si>
  <si>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</si>
  <si>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</si>
  <si>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</si>
  <si>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</si>
  <si>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</si>
  <si>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</si>
  <si>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</si>
  <si>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</si>
  <si>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</si>
  <si>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</si>
  <si>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</si>
  <si>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</si>
  <si>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</si>
  <si>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</si>
  <si>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</si>
  <si>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</si>
  <si>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</si>
  <si>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</si>
  <si>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</si>
  <si>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</si>
  <si>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</si>
  <si>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</si>
  <si>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</si>
  <si>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</si>
  <si>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</si>
  <si>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</si>
  <si>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</si>
  <si>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</si>
  <si>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</si>
  <si>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</si>
  <si>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</si>
  <si>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</si>
  <si>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</si>
  <si>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</si>
  <si>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</si>
  <si>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</si>
  <si>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</si>
  <si>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</si>
  <si>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</si>
  <si>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</si>
  <si>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</si>
  <si>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</si>
  <si>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</si>
  <si>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</si>
  <si>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</si>
  <si>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</si>
  <si>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</si>
  <si>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</si>
  <si>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</si>
  <si>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</si>
  <si>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</si>
  <si>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</si>
  <si>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</si>
  <si>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</si>
  <si>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</si>
  <si>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</si>
  <si>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</si>
  <si>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</si>
  <si>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</si>
  <si>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</si>
  <si>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</si>
  <si>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</si>
  <si>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</si>
  <si>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</si>
  <si>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</si>
  <si>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</si>
  <si>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</si>
  <si>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</si>
  <si>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</si>
  <si>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</si>
  <si>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</si>
  <si>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</si>
  <si>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</si>
  <si>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</si>
  <si>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</si>
  <si>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</si>
  <si>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</si>
  <si>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</si>
  <si>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</si>
  <si>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</si>
  <si>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</si>
  <si>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</si>
  <si>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</si>
  <si>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</si>
  <si>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</si>
  <si>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</si>
  <si>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</si>
  <si>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</si>
  <si>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</si>
  <si>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</si>
  <si>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</si>
  <si>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</si>
  <si>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</si>
  <si>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</si>
  <si>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</si>
  <si>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</si>
  <si>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</si>
  <si>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</si>
  <si>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</si>
  <si>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</si>
  <si>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</si>
  <si>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</si>
  <si>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</si>
  <si>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</si>
  <si>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</si>
  <si>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</si>
  <si>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</si>
  <si>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</si>
  <si>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</si>
  <si>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</si>
  <si>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</si>
  <si>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</si>
  <si>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</si>
  <si>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</si>
  <si>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</si>
  <si>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</si>
  <si>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</si>
  <si>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</si>
  <si>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</si>
  <si>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</si>
  <si>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</si>
  <si>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</si>
  <si>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</si>
  <si>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</si>
  <si>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</si>
  <si>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</si>
  <si>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</si>
  <si>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</si>
  <si>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</si>
  <si>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</si>
  <si>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</si>
  <si>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</si>
  <si>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</si>
  <si>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</si>
  <si>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</si>
  <si>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</si>
  <si>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</si>
  <si>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</si>
  <si>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</si>
  <si>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</si>
  <si>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</si>
  <si>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</si>
  <si>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</si>
  <si>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</si>
  <si>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</si>
  <si>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</si>
  <si>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</si>
  <si>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</si>
  <si>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</si>
  <si>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</si>
  <si>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</si>
  <si>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</si>
  <si>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</si>
  <si>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</si>
  <si>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</si>
  <si>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</si>
  <si>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</si>
  <si>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</si>
  <si>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</si>
  <si>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</si>
  <si>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</si>
  <si>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</si>
  <si>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</si>
  <si>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</si>
  <si>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</si>
  <si>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</si>
  <si>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</si>
  <si>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</si>
  <si>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</si>
  <si>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</si>
  <si>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</si>
  <si>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</si>
  <si>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</si>
  <si>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</si>
  <si>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</si>
  <si>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</si>
  <si>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</si>
  <si>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</si>
  <si>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</si>
  <si>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</si>
  <si>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</si>
  <si>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</si>
  <si>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</si>
  <si>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</si>
  <si>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</si>
  <si>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</si>
  <si>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</si>
  <si>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</si>
  <si>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</si>
  <si>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</si>
  <si>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</si>
  <si>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</si>
  <si>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</si>
  <si>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</si>
  <si>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</si>
  <si>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</si>
  <si>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</si>
  <si>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</si>
  <si>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</si>
  <si>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</si>
  <si>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</si>
  <si>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</si>
  <si>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</si>
  <si>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</si>
  <si>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</si>
  <si>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</si>
  <si>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</si>
  <si>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</si>
  <si>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</si>
  <si>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</si>
  <si>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</si>
  <si>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</si>
  <si>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</si>
  <si>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</si>
  <si>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</si>
  <si>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</si>
  <si>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</si>
  <si>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</si>
  <si>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</si>
  <si>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</si>
  <si>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</si>
  <si>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</si>
  <si>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</si>
  <si>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</si>
  <si>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</si>
  <si>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</si>
  <si>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</si>
  <si>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</si>
  <si>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</si>
  <si>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</si>
  <si>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</si>
  <si>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</si>
  <si>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</si>
  <si>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</si>
  <si>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</si>
  <si>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</si>
  <si>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</si>
  <si>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</si>
  <si>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</si>
  <si>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</si>
  <si>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</si>
  <si>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</si>
  <si>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</si>
  <si>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</si>
  <si>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</si>
  <si>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</si>
  <si>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</si>
  <si>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</si>
  <si>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</si>
  <si>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</si>
  <si>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</si>
  <si>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</si>
  <si>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</si>
  <si>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</si>
  <si>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</si>
  <si>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</si>
  <si>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</si>
  <si>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</si>
  <si>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</si>
  <si>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</si>
  <si>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</si>
  <si>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</si>
  <si>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</si>
  <si>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</si>
  <si>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</si>
  <si>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</si>
  <si>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</si>
  <si>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</si>
  <si>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</si>
  <si>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</si>
  <si>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</si>
  <si>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</si>
  <si>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</si>
  <si>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</si>
  <si>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</si>
  <si>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</si>
  <si>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</si>
  <si>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</si>
  <si>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</si>
  <si>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</si>
  <si>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</si>
  <si>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</si>
  <si>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</si>
  <si>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</si>
  <si>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</si>
  <si>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</si>
  <si>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</si>
  <si>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</si>
  <si>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</si>
  <si>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</si>
  <si>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</si>
  <si>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</si>
  <si>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</si>
  <si>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</si>
  <si>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</si>
  <si>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</si>
  <si>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</si>
  <si>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</si>
  <si>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</si>
  <si>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</si>
  <si>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</si>
  <si>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</si>
  <si>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</si>
  <si>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</si>
  <si>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</si>
  <si>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</si>
  <si>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</si>
  <si>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</si>
  <si>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</si>
  <si>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</si>
  <si>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</si>
  <si>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</si>
  <si>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</si>
  <si>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</si>
  <si>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</si>
  <si>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</si>
  <si>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</si>
  <si>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</si>
  <si>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</si>
  <si>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</si>
  <si>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</si>
  <si>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</si>
  <si>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</si>
  <si>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</si>
  <si>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</si>
  <si>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</si>
  <si>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</si>
  <si>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</si>
  <si>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</si>
  <si>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</si>
  <si>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</si>
  <si>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</si>
  <si>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</si>
  <si>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</si>
  <si>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</si>
  <si>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</si>
  <si>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</si>
  <si>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</si>
  <si>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</si>
  <si>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</si>
  <si>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</si>
  <si>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</si>
  <si>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</si>
  <si>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</si>
  <si>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</si>
  <si>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</si>
  <si>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</si>
  <si>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</si>
  <si>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</si>
  <si>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</si>
  <si>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</si>
  <si>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</si>
  <si>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</si>
  <si>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</si>
  <si>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</si>
  <si>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</si>
  <si>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</si>
  <si>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</si>
  <si>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</si>
  <si>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</si>
  <si>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</si>
  <si>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</si>
  <si>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</si>
  <si>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</si>
  <si>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</si>
  <si>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</si>
  <si>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</si>
  <si>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</si>
  <si>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</si>
  <si>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</si>
  <si>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</si>
  <si>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</si>
  <si>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</si>
  <si>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</si>
  <si>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</si>
  <si>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</si>
  <si>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</si>
  <si>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</si>
  <si>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</si>
  <si>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</si>
  <si>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</si>
  <si>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</si>
  <si>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</si>
  <si>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</si>
  <si>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</si>
  <si>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</si>
  <si>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</si>
  <si>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</si>
  <si>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</si>
  <si>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</si>
  <si>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</si>
  <si>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</si>
  <si>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</si>
  <si>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</si>
  <si>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</si>
  <si>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</si>
  <si>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</si>
  <si>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</si>
  <si>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</si>
  <si>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</si>
  <si>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</si>
  <si>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</si>
  <si>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</si>
  <si>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</si>
  <si>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</si>
  <si>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</si>
  <si>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</si>
  <si>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</si>
  <si>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</si>
  <si>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</si>
  <si>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</si>
  <si>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</si>
  <si>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</si>
  <si>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</si>
  <si>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</si>
  <si>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</si>
  <si>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</si>
  <si>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</si>
  <si>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</si>
  <si>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</si>
  <si>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</si>
  <si>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</si>
  <si>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</si>
  <si>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</si>
  <si>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</si>
  <si>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</si>
  <si>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</si>
  <si>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</si>
  <si>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</si>
  <si>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</si>
  <si>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</si>
  <si>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</si>
  <si>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</si>
  <si>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</si>
  <si>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</si>
  <si>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</si>
  <si>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</si>
  <si>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</si>
  <si>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</si>
  <si>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</si>
  <si>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</si>
  <si>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</si>
  <si>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</si>
  <si>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</si>
  <si>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</si>
  <si>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</si>
  <si>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</si>
  <si>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</si>
  <si>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</si>
  <si>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</si>
  <si>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</si>
  <si>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</si>
  <si>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</si>
  <si>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</si>
  <si>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</si>
  <si>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</si>
  <si>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</si>
  <si>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</si>
  <si>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</si>
  <si>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</si>
  <si>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</si>
  <si>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</si>
  <si>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</si>
  <si>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</si>
  <si>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</si>
  <si>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</si>
  <si>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</si>
  <si>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</si>
  <si>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</si>
  <si>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</si>
  <si>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</si>
  <si>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</si>
  <si>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</si>
  <si>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</si>
  <si>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</si>
  <si>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</si>
  <si>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</si>
  <si>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</si>
  <si>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</si>
  <si>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</si>
  <si>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</si>
  <si>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</si>
  <si>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</si>
  <si>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</si>
  <si>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</si>
  <si>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</si>
  <si>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</si>
  <si>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</si>
  <si>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</si>
  <si>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</si>
  <si>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</si>
  <si>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</si>
  <si>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</si>
  <si>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</si>
  <si>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</si>
  <si>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</si>
  <si>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</si>
  <si>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</si>
  <si>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</si>
  <si>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</si>
  <si>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</si>
  <si>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</si>
  <si>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</si>
  <si>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</si>
  <si>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</si>
  <si>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</si>
  <si>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</si>
  <si>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</si>
  <si>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</si>
  <si>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</si>
  <si>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</si>
  <si>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</si>
  <si>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</si>
  <si>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</si>
  <si>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</si>
  <si>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</si>
  <si>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</si>
  <si>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</si>
  <si>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</si>
  <si>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</si>
  <si>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</si>
  <si>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</si>
  <si>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</si>
  <si>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</si>
  <si>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</si>
  <si>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</si>
  <si>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</si>
  <si>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</si>
  <si>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</si>
  <si>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</si>
  <si>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</si>
  <si>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</si>
  <si>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</si>
  <si>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</si>
  <si>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</si>
  <si>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</si>
  <si>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</si>
  <si>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</si>
  <si>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</si>
  <si>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</si>
  <si>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</si>
  <si>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</si>
  <si>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</si>
  <si>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</si>
  <si>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</si>
  <si>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</si>
  <si>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</si>
  <si>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</si>
  <si>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</si>
  <si>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</si>
  <si>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</si>
  <si>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</si>
  <si>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</si>
  <si>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</si>
  <si>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</si>
  <si>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</si>
  <si>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</si>
  <si>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</si>
  <si>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</si>
  <si>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</si>
  <si>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</si>
  <si>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</si>
  <si>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</si>
  <si>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</si>
  <si>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</si>
  <si>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</si>
  <si>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</si>
  <si>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</si>
  <si>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</si>
  <si>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</si>
  <si>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</si>
  <si>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</si>
  <si>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</si>
  <si>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</si>
  <si>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</si>
  <si>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</si>
  <si>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</si>
  <si>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</si>
  <si>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</si>
  <si>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</si>
  <si>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</si>
  <si>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</si>
  <si>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</si>
  <si>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</si>
  <si>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</si>
  <si>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</si>
  <si>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</si>
  <si>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</si>
  <si>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</si>
  <si>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</si>
  <si>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</si>
  <si>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</si>
  <si>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</si>
  <si>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</si>
  <si>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</si>
  <si>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</si>
  <si>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</si>
  <si>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</si>
  <si>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</si>
  <si>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</si>
  <si>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</si>
  <si>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</si>
  <si>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</si>
  <si>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</si>
  <si>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</si>
  <si>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</si>
  <si>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</si>
  <si>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</si>
  <si>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</si>
  <si>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</si>
  <si>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</si>
  <si>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</si>
  <si>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</si>
  <si>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</si>
  <si>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</si>
  <si>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</si>
  <si>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</si>
  <si>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</si>
  <si>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</si>
  <si>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</si>
  <si>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</si>
  <si>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</si>
  <si>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</si>
  <si>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</si>
  <si>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</si>
  <si>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</si>
  <si>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</si>
  <si>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</si>
  <si>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</si>
  <si>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</si>
  <si>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</si>
  <si>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</si>
  <si>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</si>
  <si>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</si>
  <si>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</si>
  <si>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</si>
  <si>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</si>
  <si>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</si>
  <si>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</si>
  <si>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</si>
  <si>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</si>
  <si>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</si>
  <si>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</si>
  <si>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</si>
  <si>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</si>
  <si>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</si>
  <si>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</si>
  <si>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</si>
  <si>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</si>
  <si>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</si>
  <si>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</si>
  <si>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</si>
  <si>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</si>
  <si>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</si>
  <si>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</si>
  <si>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</si>
  <si>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</si>
  <si>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</si>
  <si>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</si>
  <si>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</si>
  <si>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</si>
  <si>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</si>
  <si>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</si>
  <si>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</si>
  <si>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</si>
  <si>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</si>
  <si>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</si>
  <si>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</si>
  <si>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</si>
  <si>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</si>
  <si>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</si>
  <si>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</si>
  <si>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</si>
  <si>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</si>
  <si>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</si>
  <si>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</si>
  <si>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</si>
  <si>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</si>
  <si>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</si>
  <si>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</si>
  <si>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</si>
  <si>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</si>
  <si>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</si>
  <si>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</si>
  <si>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</si>
  <si>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</si>
  <si>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</si>
  <si>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</si>
  <si>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</si>
  <si>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</si>
  <si>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</si>
  <si>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</si>
  <si>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</si>
  <si>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</si>
  <si>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</si>
  <si>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</si>
  <si>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</si>
  <si>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</si>
  <si>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</si>
  <si>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</si>
  <si>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</si>
  <si>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</si>
  <si>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</si>
  <si>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</si>
  <si>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</si>
  <si>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</si>
  <si>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</si>
  <si>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</si>
  <si>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</si>
  <si>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</si>
  <si>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</si>
  <si>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</si>
  <si>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</si>
  <si>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</si>
  <si>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</si>
  <si>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</si>
  <si>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</si>
  <si>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</si>
  <si>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</si>
  <si>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</si>
  <si>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</si>
  <si>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</si>
  <si>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</si>
  <si>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</si>
  <si>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</si>
  <si>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</si>
  <si>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</si>
  <si>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</si>
  <si>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</si>
  <si>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</si>
  <si>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</si>
  <si>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</si>
  <si>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</si>
  <si>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</si>
  <si>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</si>
  <si>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</si>
  <si>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</si>
  <si>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</si>
  <si>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</si>
  <si>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</si>
  <si>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</si>
  <si>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</si>
  <si>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</si>
  <si>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</si>
  <si>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</si>
  <si>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</si>
  <si>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</si>
  <si>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</si>
  <si>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</si>
  <si>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</si>
  <si>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</si>
  <si>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</si>
  <si>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</si>
  <si>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</si>
  <si>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</si>
  <si>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</si>
  <si>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</si>
  <si>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</si>
  <si>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</si>
  <si>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</si>
  <si>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</si>
  <si>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</si>
  <si>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</si>
  <si>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</si>
  <si>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</si>
  <si>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</si>
  <si>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</si>
  <si>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</si>
  <si>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</si>
  <si>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</si>
  <si>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</si>
  <si>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</si>
  <si>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</si>
  <si>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</si>
  <si>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</si>
  <si>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</si>
  <si>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</si>
  <si>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</si>
  <si>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</si>
  <si>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</si>
  <si>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</si>
  <si>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</si>
  <si>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</si>
  <si>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</si>
  <si>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</si>
  <si>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</si>
  <si>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</si>
  <si>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</si>
  <si>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</si>
  <si>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</si>
  <si>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</si>
  <si>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</si>
  <si>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</si>
  <si>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</si>
  <si>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</si>
  <si>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</si>
  <si>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</si>
  <si>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</si>
  <si>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</si>
  <si>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</si>
  <si>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</si>
  <si>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</si>
  <si>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</si>
  <si>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</si>
  <si>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</si>
  <si>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</si>
  <si>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</si>
  <si>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</si>
  <si>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</si>
  <si>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</si>
  <si>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</si>
  <si>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</si>
  <si>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</si>
  <si>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</si>
  <si>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</si>
  <si>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</si>
  <si>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</si>
  <si>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</si>
  <si>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</si>
  <si>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</si>
  <si>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</si>
  <si>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</si>
  <si>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</si>
  <si>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</si>
  <si>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</si>
  <si>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</si>
  <si>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</si>
  <si>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</si>
  <si>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</si>
  <si>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</si>
  <si>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</si>
  <si>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</si>
  <si>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</si>
  <si>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</si>
  <si>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</si>
  <si>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</si>
  <si>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</si>
  <si>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</si>
  <si>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</si>
  <si>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</si>
  <si>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</si>
  <si>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</si>
  <si>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</si>
  <si>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</si>
  <si>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</si>
  <si>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</si>
  <si>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</si>
  <si>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</si>
  <si>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</si>
  <si>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</si>
  <si>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</si>
  <si>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</si>
  <si>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</si>
  <si>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</si>
  <si>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</si>
  <si>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</si>
  <si>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</si>
  <si>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</si>
  <si>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</si>
  <si>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</si>
  <si>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</si>
  <si>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</si>
  <si>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</si>
  <si>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</si>
  <si>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</si>
  <si>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</si>
  <si>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</si>
  <si>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</si>
  <si>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</si>
  <si>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</si>
  <si>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</si>
  <si>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</si>
  <si>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</si>
  <si>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</si>
  <si>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</si>
  <si>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</si>
  <si>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</si>
  <si>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</si>
  <si>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</si>
  <si>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</si>
  <si>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</si>
  <si>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</si>
  <si>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</si>
  <si>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</si>
  <si>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</si>
  <si>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</si>
  <si>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</si>
  <si>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</si>
  <si>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</si>
  <si>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</si>
  <si>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</si>
  <si>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</si>
  <si>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</si>
  <si>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</si>
  <si>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</si>
  <si>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</si>
  <si>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</si>
  <si>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</si>
  <si>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</si>
  <si>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</si>
  <si>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</si>
  <si>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</si>
  <si>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</si>
  <si>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</si>
  <si>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</si>
  <si>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</si>
  <si>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</si>
  <si>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</si>
  <si>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</si>
  <si>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</si>
  <si>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</si>
  <si>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</si>
  <si>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</si>
  <si>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</si>
  <si>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</si>
  <si>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</si>
  <si>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</si>
  <si>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</si>
  <si>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</si>
  <si>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</si>
  <si>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</si>
  <si>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</si>
  <si>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</si>
  <si>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</si>
  <si>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</si>
  <si>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</si>
  <si>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</si>
  <si>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</si>
  <si>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</si>
  <si>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</si>
  <si>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</si>
  <si>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</si>
  <si>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</si>
  <si>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</si>
  <si>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</si>
  <si>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</si>
  <si>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</si>
  <si>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</si>
  <si>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</si>
  <si>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</si>
  <si>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</si>
  <si>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</si>
  <si>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</si>
  <si>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</si>
  <si>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</si>
  <si>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</si>
  <si>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</si>
  <si>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</si>
  <si>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</si>
  <si>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</si>
  <si>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</si>
  <si>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</si>
  <si>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</si>
  <si>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</si>
  <si>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</si>
  <si>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</si>
  <si>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</si>
  <si>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</si>
  <si>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</si>
  <si>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</si>
  <si>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</si>
  <si>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</si>
  <si>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</si>
  <si>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</si>
  <si>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</si>
  <si>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</si>
  <si>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</si>
  <si>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</si>
  <si>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</si>
  <si>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</si>
  <si>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</si>
  <si>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</si>
  <si>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</si>
  <si>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</si>
  <si>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</si>
  <si>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</si>
  <si>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</si>
  <si>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</si>
  <si>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</si>
  <si>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</si>
  <si>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</si>
  <si>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</si>
  <si>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</si>
  <si>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</si>
  <si>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</si>
  <si>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</si>
  <si>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</si>
  <si>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</si>
  <si>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</si>
  <si>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</si>
  <si>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</si>
  <si>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</si>
  <si>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</si>
  <si>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</si>
  <si>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</si>
  <si>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</si>
  <si>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</si>
  <si>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</si>
  <si>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</si>
  <si>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</si>
  <si>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</si>
  <si>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</si>
  <si>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</si>
  <si>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</si>
  <si>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</si>
  <si>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</si>
  <si>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</si>
  <si>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</si>
  <si>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</si>
  <si>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</si>
  <si>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</si>
  <si>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</si>
  <si>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</si>
  <si>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</si>
  <si>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</si>
  <si>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</si>
  <si>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</si>
  <si>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</si>
  <si>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</si>
  <si>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</si>
  <si>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</si>
  <si>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</si>
  <si>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</si>
  <si>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</si>
  <si>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</si>
  <si>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</si>
  <si>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</si>
  <si>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</si>
  <si>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</si>
  <si>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</si>
  <si>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</si>
  <si>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</si>
  <si>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</si>
  <si>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</si>
  <si>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</si>
  <si>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</si>
  <si>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</si>
  <si>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</si>
  <si>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</si>
  <si>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</si>
  <si>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</si>
  <si>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</si>
  <si>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</si>
  <si>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</si>
  <si>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</si>
  <si>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</si>
  <si>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</si>
  <si>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</si>
  <si>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</si>
  <si>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</si>
  <si>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</si>
  <si>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</si>
  <si>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</si>
  <si>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</si>
  <si>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</si>
  <si>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</si>
  <si>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</si>
  <si>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</si>
  <si>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</si>
  <si>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</si>
  <si>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</si>
  <si>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</si>
  <si>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</si>
  <si>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</si>
  <si>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</si>
  <si>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</si>
  <si>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</si>
  <si>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</si>
  <si>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</si>
  <si>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</si>
  <si>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</si>
  <si>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</si>
  <si>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</si>
  <si>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</si>
  <si>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</si>
  <si>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</si>
  <si>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</si>
  <si>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</si>
  <si>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</si>
  <si>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</si>
  <si>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</si>
  <si>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</si>
  <si>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</si>
  <si>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</si>
  <si>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</si>
  <si>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</si>
  <si>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</si>
  <si>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</si>
  <si>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</si>
  <si>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</si>
  <si>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</si>
  <si>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</si>
  <si>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</si>
  <si>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</si>
  <si>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</si>
  <si>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</si>
  <si>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</si>
  <si>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</si>
  <si>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</si>
  <si>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</si>
  <si>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</si>
  <si>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</si>
  <si>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</si>
  <si>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</si>
  <si>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</si>
  <si>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</si>
  <si>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</si>
  <si>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</si>
  <si>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</si>
  <si>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</si>
  <si>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</si>
  <si>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</si>
  <si>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</si>
  <si>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</si>
  <si>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</si>
  <si>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</si>
  <si>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</si>
  <si>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</si>
  <si>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</si>
  <si>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</si>
  <si>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</si>
  <si>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</si>
  <si>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</si>
  <si>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</si>
  <si>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</si>
  <si>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</si>
  <si>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</si>
  <si>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</si>
  <si>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</si>
  <si>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</si>
  <si>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</si>
  <si>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</si>
  <si>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</si>
  <si>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</si>
  <si>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</si>
  <si>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</si>
  <si>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</si>
  <si>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</si>
  <si>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</si>
  <si>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</si>
  <si>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</si>
  <si>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</si>
  <si>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</si>
  <si>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</si>
  <si>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</si>
  <si>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</si>
  <si>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</si>
  <si>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</si>
  <si>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</si>
  <si>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</si>
  <si>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</si>
  <si>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</si>
  <si>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</si>
  <si>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</si>
  <si>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</si>
  <si>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</si>
  <si>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</si>
  <si>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</si>
  <si>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</si>
  <si>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</si>
  <si>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</si>
  <si>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</si>
  <si>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</si>
  <si>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</si>
  <si>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</si>
  <si>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</si>
  <si>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</si>
  <si>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</si>
  <si>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</si>
  <si>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</si>
  <si>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</si>
  <si>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</si>
  <si>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</si>
  <si>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</si>
  <si>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</si>
  <si>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</si>
  <si>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</si>
  <si>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</si>
  <si>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</si>
  <si>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</si>
  <si>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</si>
  <si>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</si>
  <si>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</si>
  <si>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</si>
  <si>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</si>
  <si>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</si>
  <si>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</si>
  <si>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</si>
  <si>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</si>
  <si>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</si>
  <si>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</si>
  <si>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</si>
  <si>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</si>
  <si>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</si>
  <si>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</si>
  <si>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</si>
  <si>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</si>
  <si>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</si>
  <si>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</si>
  <si>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</si>
  <si>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</si>
  <si>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</si>
  <si>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</si>
  <si>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</si>
  <si>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</si>
  <si>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</si>
  <si>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</si>
  <si>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</si>
  <si>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</si>
  <si>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</si>
  <si>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</si>
  <si>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</si>
  <si>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</si>
  <si>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</si>
  <si>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</si>
  <si>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</si>
  <si>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</si>
  <si>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</si>
  <si>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</si>
  <si>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</si>
  <si>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</si>
  <si>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</si>
  <si>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</si>
  <si>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</si>
  <si>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</si>
  <si>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</si>
  <si>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</si>
  <si>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</si>
  <si>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</si>
  <si>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</si>
  <si>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</si>
  <si>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</si>
  <si>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</si>
  <si>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</si>
  <si>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</si>
  <si>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</si>
  <si>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</si>
  <si>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</si>
  <si>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</si>
  <si>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</si>
  <si>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</si>
  <si>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</si>
  <si>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</si>
  <si>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</si>
  <si>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</si>
  <si>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</si>
  <si>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</si>
  <si>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</si>
  <si>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</si>
  <si>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</si>
  <si>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</si>
  <si>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</si>
  <si>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</si>
  <si>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</si>
  <si>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</si>
  <si>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</si>
  <si>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</si>
  <si>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</si>
  <si>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</si>
  <si>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</si>
  <si>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</si>
  <si>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</si>
  <si>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</si>
  <si>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</si>
  <si>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</si>
  <si>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</si>
  <si>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</si>
  <si>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</si>
  <si>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</si>
  <si>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</si>
  <si>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</si>
  <si>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</si>
  <si>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</si>
  <si>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</si>
  <si>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</si>
  <si>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</si>
  <si>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</si>
  <si>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</si>
  <si>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</si>
  <si>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</si>
  <si>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</si>
  <si>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</si>
  <si>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</si>
  <si>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</si>
  <si>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</si>
  <si>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</si>
  <si>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</si>
  <si>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</si>
  <si>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</si>
  <si>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</si>
  <si>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</si>
  <si>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</si>
  <si>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</si>
  <si>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</si>
  <si>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</si>
  <si>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</si>
  <si>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</si>
  <si>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</si>
  <si>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</si>
  <si>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</si>
  <si>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</si>
  <si>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</si>
  <si>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</si>
  <si>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</si>
  <si>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</si>
  <si>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</si>
  <si>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</si>
  <si>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</si>
  <si>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</si>
  <si>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</si>
  <si>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</si>
  <si>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</si>
  <si>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</si>
  <si>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</si>
  <si>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</si>
  <si>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</si>
  <si>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</si>
  <si>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</si>
  <si>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</si>
  <si>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</si>
  <si>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</si>
  <si>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</si>
  <si>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</si>
  <si>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</si>
  <si>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</si>
  <si>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</si>
  <si>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</si>
  <si>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</si>
  <si>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</si>
  <si>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</si>
  <si>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</si>
  <si>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</si>
  <si>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</si>
  <si>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</si>
  <si>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</si>
  <si>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</si>
  <si>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</si>
  <si>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</si>
  <si>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</si>
  <si>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</si>
  <si>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</si>
  <si>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</si>
  <si>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</si>
  <si>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</si>
  <si>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</si>
  <si>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</si>
  <si>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</si>
  <si>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</si>
  <si>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</si>
  <si>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</si>
  <si>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</si>
  <si>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</si>
  <si>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</si>
  <si>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</si>
  <si>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</si>
  <si>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</si>
  <si>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</si>
  <si>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</si>
  <si>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</si>
  <si>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</si>
  <si>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</si>
  <si>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</si>
  <si>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</si>
  <si>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</si>
  <si>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</si>
  <si>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</si>
  <si>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</si>
  <si>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</si>
  <si>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</si>
  <si>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</si>
  <si>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</si>
  <si>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</si>
  <si>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</si>
  <si>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</si>
  <si>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</si>
  <si>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</si>
  <si>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</si>
  <si>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</si>
  <si>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</si>
  <si>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</si>
  <si>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</si>
  <si>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</si>
  <si>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</si>
  <si>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</si>
  <si>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</si>
  <si>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</si>
  <si>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</si>
  <si>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</si>
  <si>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</si>
  <si>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</si>
  <si>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</si>
  <si>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</si>
  <si>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</si>
  <si>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</si>
  <si>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</si>
  <si>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</si>
  <si>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</si>
  <si>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</si>
  <si>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</si>
  <si>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</si>
  <si>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</si>
  <si>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</si>
  <si>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</si>
  <si>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</si>
  <si>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</si>
  <si>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</si>
  <si>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</si>
  <si>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</si>
  <si>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</si>
  <si>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</si>
  <si>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</si>
  <si>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</si>
  <si>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</si>
  <si>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</si>
  <si>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</si>
  <si>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</si>
  <si>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</si>
  <si>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</si>
  <si>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</si>
  <si>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</si>
  <si>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</si>
  <si>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</si>
  <si>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</si>
  <si>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</si>
  <si>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</si>
  <si>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</si>
  <si>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</si>
  <si>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</si>
  <si>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</si>
  <si>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</si>
  <si>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</si>
  <si>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</si>
  <si>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</si>
  <si>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</si>
  <si>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</si>
  <si>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</si>
  <si>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</si>
  <si>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</si>
  <si>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</si>
  <si>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</si>
  <si>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</si>
  <si>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</si>
  <si>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</si>
  <si>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</si>
  <si>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</si>
  <si>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</si>
  <si>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</si>
  <si>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</si>
  <si>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</si>
  <si>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</si>
  <si>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</si>
  <si>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</si>
  <si>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</si>
  <si>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</si>
  <si>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</si>
  <si>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</si>
  <si>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</si>
  <si>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</si>
  <si>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</si>
  <si>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</si>
  <si>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</si>
  <si>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</si>
  <si>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</si>
  <si>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</si>
  <si>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</si>
  <si>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</si>
  <si>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</si>
  <si>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</si>
  <si>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</si>
  <si>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</si>
  <si>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</si>
  <si>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</si>
  <si>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</si>
  <si>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</si>
  <si>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</si>
  <si>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</si>
  <si>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</si>
  <si>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</si>
  <si>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</si>
  <si>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</si>
  <si>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</si>
  <si>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</si>
  <si>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</si>
  <si>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</si>
  <si>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</si>
  <si>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</si>
  <si>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</si>
  <si>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</si>
  <si>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</si>
  <si>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</si>
  <si>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</si>
  <si>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</si>
  <si>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</si>
  <si>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</si>
  <si>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</si>
  <si>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</si>
  <si>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</si>
  <si>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</si>
  <si>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</si>
  <si>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</si>
  <si>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</si>
  <si>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</si>
  <si>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</si>
  <si>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</si>
  <si>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</si>
  <si>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</si>
  <si>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</si>
  <si>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</si>
  <si>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</si>
  <si>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</si>
  <si>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</si>
  <si>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</si>
  <si>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</si>
  <si>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</si>
  <si>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</si>
  <si>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</si>
  <si>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</si>
  <si>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</si>
  <si>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</si>
  <si>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</si>
  <si>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</si>
  <si>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</si>
  <si>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</si>
  <si>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</si>
  <si>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</si>
  <si>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</si>
  <si>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</si>
  <si>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</si>
  <si>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</si>
  <si>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</si>
  <si>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</si>
  <si>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</si>
  <si>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</si>
  <si>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</si>
  <si>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</si>
  <si>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</si>
  <si>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</si>
  <si>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</si>
  <si>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</si>
  <si>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</si>
  <si>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</si>
  <si>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</si>
  <si>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</si>
  <si>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</si>
  <si>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</si>
  <si>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</si>
  <si>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</si>
  <si>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</si>
  <si>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</si>
  <si>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</si>
  <si>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</si>
  <si>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</si>
  <si>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</si>
  <si>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</si>
  <si>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</si>
  <si>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</si>
  <si>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</si>
  <si>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</si>
  <si>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</si>
  <si>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</si>
  <si>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</si>
  <si>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</si>
  <si>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</si>
  <si>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</si>
  <si>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</si>
  <si>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</si>
  <si>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</si>
  <si>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</si>
  <si>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</si>
  <si>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</si>
  <si>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</si>
  <si>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</si>
  <si>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</si>
  <si>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</si>
  <si>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</si>
  <si>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</si>
  <si>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</si>
  <si>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</si>
  <si>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</si>
  <si>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</si>
  <si>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</si>
  <si>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</si>
  <si>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</si>
  <si>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</si>
  <si>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</si>
  <si>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</si>
  <si>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</si>
  <si>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</si>
  <si>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</si>
  <si>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</si>
  <si>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</si>
  <si>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</si>
  <si>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</si>
  <si>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</si>
  <si>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</si>
  <si>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</si>
  <si>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</si>
  <si>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</si>
  <si>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</si>
  <si>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</si>
  <si>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</si>
  <si>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</si>
  <si>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</si>
  <si>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</si>
  <si>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</si>
  <si>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</si>
  <si>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</si>
  <si>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</si>
  <si>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</si>
  <si>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</si>
  <si>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</si>
  <si>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</si>
  <si>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</si>
  <si>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</si>
  <si>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</si>
  <si>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</si>
  <si>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</si>
  <si>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</si>
  <si>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</si>
  <si>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</si>
  <si>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</si>
  <si>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</si>
  <si>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</si>
  <si>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</si>
  <si>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</si>
  <si>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</si>
  <si>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</si>
  <si>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</si>
  <si>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</si>
  <si>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</si>
  <si>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</si>
  <si>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</si>
  <si>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</si>
  <si>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</si>
  <si>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</si>
  <si>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</si>
  <si>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</si>
  <si>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</si>
  <si>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</si>
  <si>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</si>
  <si>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</si>
  <si>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</si>
  <si>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</si>
  <si>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</si>
  <si>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</si>
  <si>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</si>
  <si>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</si>
  <si>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</si>
  <si>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</si>
  <si>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</si>
  <si>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</si>
  <si>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</si>
  <si>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</si>
  <si>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</si>
  <si>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</si>
  <si>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</si>
  <si>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</si>
  <si>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</si>
  <si>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</si>
  <si>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</si>
  <si>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</si>
  <si>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</si>
  <si>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</si>
  <si>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</si>
  <si>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</si>
  <si>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</si>
  <si>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</si>
  <si>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</si>
  <si>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</si>
  <si>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</si>
  <si>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</si>
  <si>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</si>
  <si>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</si>
  <si>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</si>
  <si>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</si>
  <si>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</si>
  <si>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</si>
  <si>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</si>
  <si>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</si>
  <si>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</si>
  <si>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</si>
  <si>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</si>
  <si>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</si>
  <si>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</si>
  <si>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</si>
  <si>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</si>
  <si>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</si>
  <si>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</si>
  <si>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</si>
  <si>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</si>
  <si>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</si>
  <si>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</si>
  <si>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</si>
  <si>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</si>
  <si>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</si>
  <si>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</si>
  <si>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</si>
  <si>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</si>
  <si>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</si>
  <si>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</si>
  <si>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</si>
  <si>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</si>
  <si>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</si>
  <si>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</si>
  <si>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</si>
  <si>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</si>
  <si>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</si>
  <si>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</si>
  <si>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</si>
  <si>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</si>
  <si>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</si>
  <si>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</si>
  <si>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</si>
  <si>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</si>
  <si>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</si>
  <si>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</si>
  <si>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</si>
  <si>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</si>
  <si>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</si>
  <si>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</si>
  <si>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</si>
  <si>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</si>
  <si>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</si>
  <si>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</si>
  <si>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</si>
  <si>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</si>
  <si>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</si>
  <si>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</si>
  <si>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</si>
  <si>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</si>
  <si>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</si>
  <si>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</si>
  <si>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</si>
  <si>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</si>
  <si>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</si>
  <si>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</si>
  <si>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</si>
  <si>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</si>
  <si>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</si>
  <si>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</si>
  <si>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</si>
  <si>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</si>
  <si>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</si>
  <si>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</si>
  <si>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</si>
  <si>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</si>
  <si>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</si>
  <si>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</si>
  <si>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</si>
  <si>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</si>
  <si>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</si>
  <si>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</si>
  <si>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</si>
  <si>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</si>
  <si>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</si>
  <si>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</si>
  <si>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</si>
  <si>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</si>
  <si>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</si>
  <si>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</si>
  <si>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</si>
  <si>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</si>
  <si>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</si>
  <si>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</si>
  <si>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</si>
  <si>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</si>
  <si>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</si>
  <si>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</si>
  <si>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</si>
  <si>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</si>
  <si>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</si>
  <si>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</si>
  <si>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</si>
  <si>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</si>
  <si>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</si>
  <si>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</si>
  <si>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</si>
  <si>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</si>
  <si>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</si>
  <si>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</si>
  <si>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</si>
  <si>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</si>
  <si>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</si>
  <si>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</si>
  <si>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</si>
  <si>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</si>
  <si>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</si>
  <si>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</si>
  <si>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</si>
  <si>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</si>
  <si>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</si>
  <si>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</si>
  <si>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</si>
  <si>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</si>
  <si>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</si>
  <si>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</si>
  <si>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</si>
  <si>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</si>
  <si>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</si>
  <si>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</si>
  <si>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</si>
  <si>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</si>
  <si>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</si>
  <si>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</si>
  <si>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</si>
  <si>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</si>
  <si>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</si>
  <si>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</si>
  <si>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</si>
  <si>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</si>
  <si>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</si>
  <si>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</si>
  <si>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</si>
  <si>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</si>
  <si>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</si>
  <si>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</si>
  <si>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</si>
  <si>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</si>
  <si>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</si>
  <si>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</si>
  <si>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</si>
  <si>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</si>
  <si>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</si>
  <si>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</si>
  <si>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</si>
  <si>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</si>
  <si>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</si>
  <si>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</si>
  <si>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</si>
  <si>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</si>
  <si>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</si>
  <si>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</si>
  <si>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</si>
  <si>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</si>
  <si>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</si>
  <si>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</si>
  <si>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</si>
  <si>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</si>
  <si>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</si>
  <si>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</si>
  <si>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</si>
  <si>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</si>
  <si>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</si>
  <si>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</si>
  <si>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</si>
  <si>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</si>
  <si>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</si>
  <si>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</si>
  <si>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</si>
  <si>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</si>
  <si>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</si>
  <si>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</si>
  <si>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</si>
  <si>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</si>
  <si>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</si>
  <si>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</si>
  <si>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</si>
  <si>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</si>
  <si>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</si>
  <si>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</si>
  <si>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</si>
  <si>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</si>
  <si>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</si>
  <si>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</si>
  <si>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</si>
  <si>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</si>
  <si>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</si>
  <si>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</si>
  <si>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</si>
  <si>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</si>
  <si>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</si>
  <si>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</si>
  <si>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</si>
  <si>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</si>
  <si>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</si>
  <si>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</si>
  <si>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</si>
  <si>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</si>
  <si>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</si>
  <si>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</si>
  <si>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</si>
  <si>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</si>
  <si>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</si>
  <si>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</si>
  <si>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</si>
  <si>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</si>
  <si>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</si>
  <si>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</si>
  <si>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</si>
  <si>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</si>
  <si>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</si>
  <si>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</si>
  <si>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</si>
  <si>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</si>
  <si>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</si>
  <si>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</si>
  <si>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</si>
  <si>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</si>
  <si>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</si>
  <si>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</si>
  <si>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</si>
  <si>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</si>
  <si>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</si>
  <si>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</si>
  <si>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</si>
  <si>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</si>
  <si>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</si>
  <si>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</si>
  <si>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</si>
  <si>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</si>
  <si>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</si>
  <si>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</si>
  <si>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</si>
  <si>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</si>
  <si>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</si>
  <si>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</si>
  <si>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</si>
  <si>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</si>
  <si>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</si>
  <si>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</si>
  <si>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</si>
  <si>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</si>
  <si>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</si>
  <si>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</si>
  <si>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</si>
  <si>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</si>
  <si>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</si>
  <si>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</si>
  <si>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</si>
  <si>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</si>
  <si>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</si>
  <si>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</si>
  <si>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</si>
  <si>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</si>
  <si>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</si>
  <si>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</si>
  <si>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</si>
  <si>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</si>
  <si>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</si>
  <si>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</si>
  <si>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</si>
  <si>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</si>
  <si>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</si>
  <si>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</si>
  <si>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</si>
  <si>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</si>
  <si>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</si>
  <si>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</si>
  <si>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</si>
  <si>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</si>
  <si>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</si>
  <si>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</si>
  <si>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</si>
  <si>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</si>
  <si>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</si>
  <si>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</si>
  <si>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</si>
  <si>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</si>
  <si>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</si>
  <si>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</si>
  <si>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</si>
  <si>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</si>
  <si>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</si>
  <si>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</si>
  <si>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</si>
  <si>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</si>
  <si>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</si>
  <si>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</si>
  <si>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</si>
  <si>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</si>
  <si>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</si>
  <si>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</si>
  <si>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</si>
  <si>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</si>
  <si>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</si>
  <si>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</si>
  <si>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</si>
  <si>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</si>
  <si>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</si>
  <si>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</si>
  <si>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</si>
  <si>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</si>
  <si>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</si>
  <si>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</si>
  <si>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</si>
  <si>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</si>
  <si>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</si>
  <si>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</si>
  <si>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</si>
  <si>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</si>
  <si>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</si>
  <si>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</si>
  <si>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</si>
  <si>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</si>
  <si>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</si>
  <si>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</si>
  <si>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</si>
  <si>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</si>
  <si>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</si>
  <si>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</si>
  <si>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</si>
  <si>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</si>
  <si>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</si>
  <si>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</si>
  <si>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</si>
  <si>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</si>
  <si>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</si>
  <si>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</si>
  <si>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</si>
  <si>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</si>
  <si>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</si>
  <si>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</si>
  <si>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</si>
  <si>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</si>
  <si>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</si>
  <si>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</si>
  <si>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</si>
  <si>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</si>
  <si>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</si>
  <si>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</si>
  <si>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</si>
  <si>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</si>
  <si>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</si>
  <si>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</si>
  <si>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</si>
  <si>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</si>
  <si>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</si>
  <si>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</si>
  <si>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</si>
  <si>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</si>
  <si>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</si>
  <si>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</si>
  <si>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</si>
  <si>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</si>
  <si>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</si>
  <si>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</si>
  <si>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</si>
  <si>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</si>
  <si>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</si>
  <si>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</si>
  <si>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</si>
  <si>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</si>
  <si>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</si>
  <si>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</si>
  <si>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</si>
  <si>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</si>
  <si>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</si>
  <si>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</si>
  <si>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</si>
  <si>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</si>
  <si>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</si>
  <si>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</si>
  <si>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</si>
  <si>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</si>
  <si>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</si>
  <si>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</si>
  <si>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</si>
  <si>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</si>
  <si>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</si>
  <si>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</si>
  <si>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</si>
  <si>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</si>
  <si>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</si>
  <si>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</si>
  <si>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</si>
  <si>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</si>
  <si>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</si>
  <si>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</si>
  <si>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</si>
  <si>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</si>
  <si>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</si>
  <si>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</si>
  <si>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</si>
  <si>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</si>
  <si>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</si>
  <si>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</si>
  <si>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</si>
  <si>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</si>
  <si>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</si>
  <si>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</si>
  <si>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</si>
  <si>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</si>
  <si>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</si>
  <si>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</si>
  <si>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</si>
  <si>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</si>
  <si>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</si>
  <si>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</si>
  <si>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</si>
  <si>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</si>
  <si>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</si>
  <si>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</si>
  <si>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</si>
  <si>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</si>
  <si>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</si>
  <si>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</si>
  <si>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</si>
  <si>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</si>
  <si>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</si>
  <si>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</si>
  <si>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</si>
  <si>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</si>
  <si>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</si>
  <si>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</si>
  <si>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</si>
  <si>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</si>
  <si>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</si>
  <si>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</si>
  <si>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</si>
  <si>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</si>
  <si>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</si>
  <si>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</si>
  <si>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</si>
  <si>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</si>
  <si>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</si>
  <si>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</si>
  <si>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</si>
  <si>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</si>
  <si>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</si>
  <si>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</si>
  <si>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</si>
  <si>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</si>
  <si>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</si>
  <si>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</si>
  <si>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</si>
  <si>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</si>
  <si>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</si>
  <si>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</si>
  <si>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</si>
  <si>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</si>
  <si>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</si>
  <si>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</si>
  <si>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</si>
  <si>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</si>
  <si>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</si>
  <si>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</si>
  <si>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</si>
  <si>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</si>
  <si>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</si>
  <si>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</si>
  <si>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</si>
  <si>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</si>
  <si>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</si>
  <si>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</si>
  <si>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</si>
  <si>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</si>
  <si>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</si>
  <si>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</si>
  <si>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</si>
  <si>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</si>
  <si>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</si>
  <si>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</si>
  <si>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</si>
  <si>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</si>
  <si>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</si>
  <si>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</si>
  <si>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</si>
  <si>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</si>
  <si>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</si>
  <si>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</si>
  <si>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</si>
  <si>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</si>
  <si>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</si>
  <si>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</si>
  <si>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</si>
  <si>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</si>
  <si>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</si>
  <si>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</si>
  <si>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</si>
  <si>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</si>
  <si>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</si>
  <si>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</si>
  <si>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</si>
  <si>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</si>
  <si>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</si>
  <si>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</si>
  <si>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</si>
  <si>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</si>
  <si>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</si>
  <si>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</si>
  <si>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</si>
  <si>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</si>
  <si>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</si>
  <si>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</si>
  <si>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</si>
  <si>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</si>
  <si>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</si>
  <si>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</si>
  <si>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</si>
  <si>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</si>
  <si>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</si>
  <si>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</si>
  <si>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</si>
  <si>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</si>
  <si>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</si>
  <si>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</si>
  <si>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</si>
  <si>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</si>
  <si>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</si>
  <si>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</si>
  <si>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</si>
  <si>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</si>
  <si>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</si>
  <si>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</si>
  <si>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</si>
  <si>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</si>
  <si>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</si>
  <si>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</si>
  <si>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</si>
  <si>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</si>
  <si>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</si>
  <si>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</si>
  <si>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</si>
  <si>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</si>
  <si>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</si>
  <si>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</si>
  <si>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</si>
  <si>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</si>
  <si>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</si>
  <si>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</si>
  <si>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</si>
  <si>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</si>
  <si>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</si>
  <si>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</si>
  <si>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</si>
  <si>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</si>
  <si>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</si>
  <si>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</si>
  <si>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</si>
  <si>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</si>
  <si>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</si>
  <si>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</si>
  <si>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</si>
  <si>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</si>
  <si>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</si>
  <si>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</si>
  <si>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</si>
  <si>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</si>
  <si>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</si>
  <si>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</si>
  <si>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</si>
  <si>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</si>
  <si>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</si>
  <si>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</si>
  <si>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</si>
  <si>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</si>
  <si>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</si>
  <si>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</si>
  <si>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</si>
  <si>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</si>
  <si>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</si>
  <si>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</si>
  <si>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</si>
  <si>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</si>
  <si>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</si>
  <si>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</si>
  <si>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</si>
  <si>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</si>
  <si>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</si>
  <si>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</si>
  <si>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</si>
  <si>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</si>
  <si>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</si>
  <si>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</si>
  <si>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</si>
  <si>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</si>
  <si>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</si>
  <si>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</si>
  <si>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</si>
  <si>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</si>
  <si>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</si>
  <si>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</si>
  <si>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</si>
  <si>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</si>
  <si>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</si>
  <si>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</si>
  <si>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</si>
  <si>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</si>
  <si>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</si>
  <si>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</si>
  <si>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</si>
  <si>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</si>
  <si>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</si>
  <si>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</si>
  <si>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</si>
  <si>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</si>
  <si>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</si>
  <si>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</si>
  <si>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</si>
  <si>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</si>
  <si>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</si>
  <si>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</si>
  <si>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</si>
  <si>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</si>
  <si>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</si>
  <si>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</si>
  <si>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</si>
  <si>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</si>
  <si>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</si>
  <si>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</si>
  <si>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</si>
  <si>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</si>
  <si>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</si>
  <si>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</si>
  <si>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</si>
  <si>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</si>
  <si>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</si>
  <si>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</si>
  <si>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</si>
  <si>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</si>
  <si>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</si>
  <si>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</si>
  <si>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</si>
  <si>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</si>
  <si>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</si>
  <si>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</si>
  <si>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</si>
  <si>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</si>
  <si>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</si>
  <si>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</si>
  <si>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</si>
  <si>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</si>
  <si>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</si>
  <si>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</si>
  <si>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</si>
  <si>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</si>
  <si>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</si>
  <si>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</si>
  <si>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</si>
  <si>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</si>
  <si>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</si>
  <si>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</si>
  <si>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</si>
  <si>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</si>
  <si>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</si>
  <si>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</si>
  <si>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</si>
  <si>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</si>
  <si>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</si>
  <si>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</si>
  <si>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</si>
  <si>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</si>
  <si>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</si>
  <si>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</si>
  <si>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</si>
  <si>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</si>
  <si>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</si>
  <si>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</si>
  <si>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</si>
  <si>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</si>
  <si>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</si>
  <si>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</si>
  <si>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</si>
  <si>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</si>
  <si>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</si>
  <si>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</si>
  <si>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</si>
  <si>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</si>
  <si>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</si>
  <si>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</si>
  <si>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</si>
  <si>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</si>
  <si>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</si>
  <si>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</si>
  <si>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</si>
  <si>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</si>
  <si>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</si>
  <si>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</si>
  <si>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</si>
  <si>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</si>
  <si>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</si>
  <si>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</si>
  <si>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</si>
  <si>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</si>
  <si>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</si>
  <si>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</si>
  <si>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</si>
  <si>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</si>
  <si>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</si>
  <si>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</si>
  <si>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</si>
  <si>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</si>
  <si>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</si>
  <si>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</si>
  <si>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</si>
  <si>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</si>
  <si>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</si>
  <si>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</si>
  <si>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</si>
  <si>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</si>
  <si>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</si>
  <si>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</si>
  <si>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</si>
  <si>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</si>
  <si>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</si>
  <si>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</si>
  <si>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</si>
  <si>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</si>
  <si>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</si>
  <si>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</si>
  <si>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</si>
  <si>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</si>
  <si>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</si>
  <si>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</si>
  <si>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</si>
  <si>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</si>
  <si>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</si>
  <si>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</si>
  <si>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</si>
  <si>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</si>
  <si>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</si>
  <si>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</si>
  <si>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</si>
  <si>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</si>
  <si>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</si>
  <si>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</si>
  <si>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</si>
  <si>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</si>
  <si>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</si>
  <si>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</si>
  <si>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</si>
  <si>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</si>
  <si>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</si>
  <si>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</si>
  <si>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</si>
  <si>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</si>
  <si>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</si>
  <si>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</si>
  <si>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</si>
  <si>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</si>
  <si>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</si>
  <si>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</si>
  <si>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</si>
  <si>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</si>
  <si>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</si>
  <si>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</si>
  <si>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</si>
  <si>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</si>
  <si>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</si>
  <si>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</si>
  <si>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</si>
  <si>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</si>
  <si>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</si>
  <si>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</si>
  <si>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</si>
  <si>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</si>
  <si>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</si>
  <si>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</si>
  <si>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</si>
  <si>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</si>
  <si>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</si>
  <si>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</si>
  <si>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</si>
  <si>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</si>
  <si>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</si>
  <si>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</si>
  <si>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</si>
  <si>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</si>
  <si>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</si>
  <si>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</si>
  <si>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</si>
  <si>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</si>
  <si>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</si>
  <si>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</si>
  <si>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</si>
  <si>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</si>
  <si>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</si>
  <si>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</si>
  <si>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</si>
  <si>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</si>
  <si>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</si>
  <si>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</si>
  <si>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</si>
  <si>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</si>
  <si>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</si>
  <si>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</si>
  <si>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</si>
  <si>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</si>
  <si>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</si>
  <si>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</si>
  <si>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</si>
  <si>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</si>
  <si>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</si>
  <si>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</si>
  <si>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</si>
  <si>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</si>
  <si>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</si>
  <si>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</si>
  <si>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</si>
  <si>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</si>
  <si>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</si>
  <si>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</si>
  <si>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</si>
  <si>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</si>
  <si>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</si>
  <si>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</si>
  <si>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</si>
  <si>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</si>
  <si>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</si>
  <si>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</si>
  <si>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</si>
  <si>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</si>
  <si>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</si>
  <si>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</si>
  <si>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</si>
  <si>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</si>
  <si>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</si>
  <si>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</si>
  <si>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</si>
  <si>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</si>
  <si>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</si>
  <si>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</si>
  <si>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</si>
  <si>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</si>
  <si>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</si>
  <si>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</si>
  <si>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</si>
  <si>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</si>
  <si>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</si>
  <si>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</si>
  <si>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</si>
  <si>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</si>
  <si>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</si>
  <si>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</si>
  <si>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</si>
  <si>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</si>
  <si>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</si>
  <si>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</si>
  <si>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</si>
  <si>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</si>
  <si>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</si>
  <si>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</si>
  <si>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</si>
  <si>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</si>
  <si>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</si>
  <si>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</si>
  <si>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</si>
  <si>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</si>
  <si>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</si>
  <si>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</si>
  <si>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</si>
  <si>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</si>
  <si>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</si>
  <si>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</si>
  <si>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</si>
  <si>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</si>
  <si>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</si>
  <si>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</si>
  <si>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</si>
  <si>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</si>
  <si>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</si>
  <si>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</si>
  <si>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</si>
  <si>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</si>
  <si>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</si>
  <si>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</si>
  <si>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</si>
  <si>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</si>
  <si>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</si>
  <si>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</si>
  <si>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</si>
  <si>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</si>
  <si>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</si>
  <si>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</si>
  <si>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</si>
  <si>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</si>
  <si>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</si>
  <si>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</si>
  <si>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</si>
  <si>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</si>
  <si>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</si>
  <si>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</si>
  <si>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</si>
  <si>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</si>
  <si>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</si>
  <si>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</si>
  <si>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</si>
  <si>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</si>
  <si>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</si>
  <si>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</si>
  <si>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</si>
  <si>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</si>
  <si>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</si>
  <si>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</si>
  <si>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</si>
  <si>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</si>
  <si>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</si>
  <si>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</si>
  <si>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</si>
  <si>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</si>
  <si>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</si>
  <si>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</si>
  <si>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</si>
  <si>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</si>
  <si>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</si>
  <si>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</si>
  <si>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</si>
  <si>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</si>
  <si>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</si>
  <si>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</si>
  <si>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</si>
  <si>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</si>
  <si>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</si>
  <si>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</si>
  <si>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</si>
  <si>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</si>
  <si>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</si>
  <si>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</si>
  <si>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</si>
  <si>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</si>
  <si>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</si>
  <si>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</si>
  <si>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</si>
  <si>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</si>
  <si>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</si>
  <si>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</si>
  <si>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</si>
  <si>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</si>
  <si>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</si>
  <si>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</si>
  <si>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</si>
  <si>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</si>
  <si>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</si>
  <si>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</si>
  <si>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</si>
  <si>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</si>
  <si>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</si>
  <si>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</si>
  <si>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</si>
  <si>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</si>
  <si>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</si>
  <si>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</si>
  <si>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</si>
  <si>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</si>
  <si>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</si>
  <si>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</si>
  <si>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</si>
  <si>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</si>
  <si>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</si>
  <si>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</si>
  <si>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</si>
  <si>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</si>
  <si>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</si>
  <si>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</si>
  <si>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</si>
  <si>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</si>
  <si>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</si>
  <si>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</si>
  <si>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</si>
  <si>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</si>
  <si>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</si>
  <si>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</si>
  <si>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</si>
  <si>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</si>
  <si>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</si>
  <si>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</si>
  <si>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</si>
  <si>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</si>
  <si>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</si>
  <si>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</si>
  <si>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</si>
  <si>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</si>
  <si>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</si>
  <si>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</si>
  <si>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</si>
  <si>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</si>
  <si>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</si>
  <si>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</si>
  <si>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</si>
  <si>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</si>
  <si>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</si>
  <si>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</si>
  <si>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</si>
  <si>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</si>
  <si>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</si>
  <si>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</si>
  <si>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</si>
  <si>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</si>
  <si>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</si>
  <si>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</si>
  <si>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</si>
  <si>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</si>
  <si>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</si>
  <si>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</si>
  <si>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</si>
  <si>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</si>
  <si>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</si>
  <si>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</si>
  <si>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</si>
  <si>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</si>
  <si>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</si>
  <si>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</si>
  <si>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</si>
  <si>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</si>
  <si>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</si>
  <si>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</si>
  <si>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</si>
  <si>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</si>
  <si>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</si>
  <si>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</si>
  <si>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</si>
  <si>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</si>
  <si>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</si>
  <si>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</si>
  <si>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</si>
  <si>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</si>
  <si>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</si>
  <si>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</si>
  <si>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</si>
  <si>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</si>
  <si>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</si>
  <si>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</si>
  <si>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</si>
  <si>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</si>
  <si>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</si>
  <si>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</si>
  <si>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</si>
  <si>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</si>
  <si>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</si>
  <si>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</si>
  <si>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</si>
  <si>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</si>
  <si>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</si>
  <si>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</si>
  <si>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</si>
  <si>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</si>
  <si>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</si>
  <si>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</si>
  <si>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</si>
  <si>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</si>
  <si>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</si>
  <si>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</si>
  <si>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</si>
  <si>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</si>
  <si>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</si>
  <si>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</si>
  <si>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</si>
  <si>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</si>
  <si>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</si>
  <si>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</si>
  <si>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</si>
  <si>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</si>
  <si>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</si>
  <si>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</si>
  <si>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</si>
  <si>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</si>
  <si>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</si>
  <si>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</si>
  <si>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</si>
  <si>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</si>
  <si>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</si>
  <si>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</si>
  <si>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</si>
  <si>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</si>
  <si>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</si>
  <si>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</si>
  <si>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</si>
  <si>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</si>
  <si>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</si>
  <si>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</si>
  <si>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</si>
  <si>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</si>
  <si>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</si>
  <si>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</si>
  <si>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</si>
  <si>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</si>
  <si>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</si>
  <si>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</si>
  <si>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</si>
  <si>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</si>
  <si>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</si>
  <si>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</si>
  <si>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</si>
  <si>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</si>
  <si>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</si>
  <si>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</si>
  <si>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</si>
  <si>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</si>
  <si>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</si>
  <si>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</si>
  <si>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</si>
  <si>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</si>
  <si>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</si>
  <si>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</si>
  <si>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</si>
  <si>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</si>
  <si>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</si>
  <si>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</si>
  <si>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</si>
  <si>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</si>
  <si>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</si>
  <si>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</si>
  <si>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</si>
  <si>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</si>
  <si>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</si>
  <si>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</si>
  <si>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</si>
  <si>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</si>
  <si>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</si>
  <si>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</si>
  <si>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</si>
  <si>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</si>
  <si>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</si>
  <si>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</si>
  <si>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</si>
  <si>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</si>
  <si>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</si>
  <si>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</si>
  <si>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</si>
  <si>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</si>
  <si>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</si>
  <si>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</si>
  <si>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</si>
  <si>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</si>
  <si>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</si>
  <si>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</si>
  <si>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</si>
  <si>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</si>
  <si>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</si>
  <si>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</si>
  <si>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</si>
  <si>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</si>
  <si>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</si>
  <si>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</si>
  <si>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</si>
  <si>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</si>
  <si>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</si>
  <si>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</si>
  <si>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</si>
  <si>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</si>
  <si>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</si>
  <si>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</si>
  <si>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</si>
  <si>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</si>
  <si>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</si>
  <si>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</si>
  <si>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</si>
  <si>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</si>
  <si>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</si>
  <si>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</si>
  <si>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</si>
  <si>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</si>
  <si>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</si>
  <si>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</si>
  <si>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</si>
  <si>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</si>
  <si>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</si>
  <si>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</si>
  <si>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</si>
  <si>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</si>
  <si>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</si>
  <si>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</si>
  <si>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</si>
  <si>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</si>
  <si>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</si>
  <si>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</si>
  <si>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</si>
  <si>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</si>
  <si>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</si>
  <si>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</si>
  <si>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</si>
  <si>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</si>
  <si>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</si>
  <si>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</si>
  <si>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</si>
  <si>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</si>
  <si>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</si>
  <si>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</si>
  <si>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</si>
  <si>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</si>
  <si>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</si>
  <si>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</si>
  <si>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</si>
  <si>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</si>
  <si>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</si>
  <si>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</si>
  <si>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</si>
  <si>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</si>
  <si>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</si>
  <si>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</si>
  <si>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</si>
  <si>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</si>
  <si>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</si>
  <si>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</si>
  <si>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</si>
  <si>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</si>
  <si>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</si>
  <si>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</si>
  <si>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</si>
  <si>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</si>
  <si>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</si>
  <si>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</si>
  <si>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</si>
  <si>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</si>
  <si>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</si>
  <si>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</si>
  <si>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</si>
  <si>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</si>
  <si>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</si>
  <si>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</si>
  <si>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</si>
  <si>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</si>
  <si>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</si>
  <si>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</si>
  <si>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</si>
  <si>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</si>
  <si>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</si>
  <si>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</si>
  <si>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</si>
  <si>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</si>
  <si>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</si>
  <si>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</si>
  <si>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</si>
  <si>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</si>
  <si>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</si>
  <si>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</si>
  <si>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</si>
  <si>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</si>
  <si>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</si>
  <si>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</si>
  <si>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</si>
  <si>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</si>
  <si>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</si>
  <si>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</si>
  <si>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</si>
  <si>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</si>
  <si>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</si>
  <si>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</si>
  <si>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</si>
  <si>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</si>
  <si>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</si>
  <si>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</si>
  <si>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</si>
  <si>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</si>
  <si>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</si>
  <si>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</si>
  <si>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</si>
  <si>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</si>
  <si>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</si>
  <si>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</si>
  <si>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</si>
  <si>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</si>
  <si>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</si>
  <si>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</si>
  <si>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</si>
  <si>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</si>
  <si>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</si>
  <si>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</si>
  <si>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</si>
  <si>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</si>
  <si>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</si>
  <si>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</si>
  <si>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</si>
  <si>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</si>
  <si>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</si>
  <si>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</si>
  <si>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</si>
  <si>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</si>
  <si>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</si>
  <si>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</si>
  <si>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</si>
  <si>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</si>
  <si>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</si>
  <si>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</si>
  <si>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</si>
  <si>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</si>
  <si>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</si>
  <si>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</si>
  <si>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</si>
  <si>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</si>
  <si>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</si>
  <si>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</si>
  <si>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</si>
  <si>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</si>
  <si>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</si>
  <si>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</si>
  <si>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</si>
  <si>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</si>
  <si>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</si>
  <si>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</si>
  <si>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</si>
  <si>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</si>
  <si>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</si>
  <si>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</si>
  <si>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</si>
  <si>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</si>
  <si>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</si>
  <si>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</si>
  <si>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</si>
  <si>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</si>
  <si>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</si>
  <si>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</si>
  <si>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</si>
  <si>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</si>
  <si>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</si>
  <si>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</si>
  <si>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</si>
  <si>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</si>
  <si>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</si>
  <si>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</si>
  <si>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</si>
  <si>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</si>
  <si>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</si>
  <si>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</si>
  <si>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</si>
  <si>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</si>
  <si>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</si>
  <si>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</si>
  <si>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</si>
  <si>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</si>
  <si>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</si>
  <si>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</si>
  <si>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</si>
  <si>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</si>
  <si>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</si>
  <si>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</si>
  <si>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</si>
  <si>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</si>
  <si>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</si>
  <si>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</si>
  <si>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</si>
  <si>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</si>
  <si>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</si>
  <si>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</si>
  <si>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</si>
  <si>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</si>
  <si>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</si>
  <si>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</si>
  <si>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</si>
  <si>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</si>
  <si>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</si>
  <si>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</si>
  <si>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</si>
  <si>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</si>
  <si>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</si>
  <si>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</si>
  <si>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</si>
  <si>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</si>
  <si>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</si>
  <si>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</si>
  <si>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</si>
  <si>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</si>
  <si>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</si>
  <si>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</si>
  <si>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</si>
  <si>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</si>
  <si>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</si>
  <si>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</si>
  <si>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</si>
  <si>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</si>
  <si>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</si>
  <si>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</si>
  <si>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</si>
  <si>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</si>
  <si>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</si>
  <si>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</si>
  <si>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</si>
  <si>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</si>
  <si>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</si>
  <si>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</si>
  <si>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</si>
  <si>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</si>
  <si>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</si>
  <si>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</si>
  <si>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</si>
  <si>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</si>
  <si>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</si>
  <si>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</si>
  <si>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</si>
  <si>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</si>
  <si>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</si>
  <si>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</si>
  <si>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</si>
  <si>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</si>
  <si>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</si>
  <si>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</si>
  <si>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</si>
  <si>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</si>
  <si>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</si>
  <si>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</si>
  <si>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</si>
  <si>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</si>
  <si>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</si>
  <si>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</si>
  <si>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</si>
  <si>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</si>
  <si>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</si>
  <si>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</si>
  <si>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</si>
  <si>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</si>
  <si>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</si>
  <si>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</si>
  <si>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</si>
  <si>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</si>
  <si>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</si>
  <si>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</si>
  <si>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</si>
  <si>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</si>
  <si>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</si>
  <si>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</si>
  <si>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</si>
  <si>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</si>
  <si>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</si>
  <si>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</si>
  <si>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</si>
  <si>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</si>
  <si>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</si>
  <si>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</si>
  <si>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</si>
  <si>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</si>
  <si>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</si>
  <si>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</si>
  <si>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</si>
  <si>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</si>
  <si>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</si>
  <si>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</si>
  <si>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</si>
  <si>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</si>
  <si>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</si>
  <si>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</si>
  <si>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</si>
  <si>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</si>
  <si>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</si>
  <si>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</si>
  <si>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</si>
  <si>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</si>
  <si>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</si>
  <si>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</si>
  <si>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</si>
  <si>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</si>
  <si>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</si>
  <si>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</si>
  <si>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</si>
  <si>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</si>
  <si>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</si>
  <si>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</si>
  <si>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</si>
  <si>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</si>
  <si>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</si>
  <si>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</si>
  <si>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</si>
  <si>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</si>
  <si>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</si>
  <si>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</si>
  <si>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</si>
  <si>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</si>
  <si>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</si>
  <si>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</si>
  <si>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</si>
  <si>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</si>
  <si>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</si>
  <si>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</si>
  <si>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</si>
  <si>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</si>
  <si>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</si>
  <si>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</si>
  <si>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</si>
  <si>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</si>
  <si>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</si>
  <si>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</si>
  <si>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</si>
  <si>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</si>
  <si>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</si>
  <si>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</si>
  <si>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</si>
  <si>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</si>
  <si>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</si>
  <si>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</si>
  <si>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</si>
  <si>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</si>
  <si>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</si>
  <si>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</si>
  <si>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</si>
  <si>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</si>
  <si>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</si>
  <si>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</si>
  <si>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</si>
  <si>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</si>
  <si>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</si>
  <si>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</si>
  <si>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</si>
  <si>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</si>
  <si>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</si>
  <si>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</si>
  <si>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</si>
  <si>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</si>
  <si>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</si>
  <si>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</si>
  <si>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</si>
  <si>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</si>
  <si>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</si>
  <si>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</si>
  <si>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</si>
  <si>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</si>
  <si>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</si>
  <si>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</si>
  <si>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</si>
  <si>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</si>
  <si>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</si>
  <si>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</si>
  <si>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</si>
  <si>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</si>
  <si>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</si>
  <si>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</si>
  <si>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</si>
  <si>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</si>
  <si>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</si>
  <si>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</si>
  <si>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</si>
  <si>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</si>
  <si>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</si>
  <si>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</si>
  <si>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</si>
  <si>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</si>
  <si>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</si>
  <si>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</si>
  <si>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</si>
  <si>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</si>
  <si>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</si>
  <si>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</si>
  <si>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</si>
  <si>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</si>
  <si>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</si>
  <si>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</si>
  <si>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</si>
  <si>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</si>
  <si>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</si>
  <si>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</si>
  <si>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</si>
  <si>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</si>
  <si>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</si>
  <si>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</si>
  <si>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</si>
  <si>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</si>
  <si>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</si>
  <si>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</si>
  <si>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</si>
  <si>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</si>
  <si>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</si>
  <si>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</si>
  <si>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</si>
  <si>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</si>
  <si>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</si>
  <si>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</si>
  <si>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</si>
  <si>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</si>
  <si>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</si>
  <si>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</si>
  <si>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</si>
  <si>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</si>
  <si>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</si>
  <si>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</si>
  <si>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</si>
  <si>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</si>
  <si>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</si>
  <si>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</si>
  <si>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</si>
  <si>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</si>
  <si>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</si>
  <si>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</si>
  <si>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</si>
  <si>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</si>
  <si>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</si>
  <si>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</si>
  <si>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</si>
  <si>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</si>
  <si>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</si>
  <si>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</si>
  <si>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</si>
  <si>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</si>
  <si>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</si>
  <si>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</si>
  <si>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</si>
  <si>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</si>
  <si>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</si>
  <si>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</si>
  <si>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</si>
  <si>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</si>
  <si>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</si>
  <si>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</si>
  <si>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</si>
  <si>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</si>
  <si>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</si>
  <si>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</si>
  <si>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</si>
  <si>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</si>
  <si>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</si>
  <si>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</si>
  <si>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</si>
  <si>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</si>
  <si>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</si>
  <si>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</si>
  <si>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</si>
  <si>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</si>
  <si>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</si>
  <si>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</si>
  <si>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</si>
  <si>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</si>
  <si>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</si>
  <si>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</si>
  <si>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</si>
  <si>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</si>
  <si>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</si>
  <si>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</si>
  <si>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</si>
  <si>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</si>
  <si>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</si>
  <si>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</si>
  <si>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</si>
  <si>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</si>
  <si>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</si>
  <si>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</si>
  <si>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</si>
  <si>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</si>
  <si>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</si>
  <si>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</si>
  <si>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</si>
  <si>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</si>
  <si>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</si>
  <si>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</si>
  <si>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</si>
  <si>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</si>
  <si>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</si>
  <si>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</si>
  <si>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</si>
  <si>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</si>
  <si>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</si>
  <si>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</si>
  <si>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</si>
  <si>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</si>
  <si>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</si>
  <si>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</si>
  <si>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</si>
  <si>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</si>
  <si>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</si>
  <si>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</si>
  <si>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</si>
  <si>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</si>
  <si>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</si>
  <si>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</si>
  <si>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</si>
  <si>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</si>
  <si>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</si>
  <si>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</si>
  <si>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</si>
  <si>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</si>
  <si>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</si>
  <si>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</si>
  <si>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</si>
  <si>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</si>
  <si>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</si>
  <si>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</si>
  <si>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</si>
  <si>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</si>
  <si>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</si>
  <si>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</si>
  <si>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</si>
  <si>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</si>
  <si>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</si>
  <si>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</si>
  <si>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</si>
  <si>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</si>
  <si>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</si>
  <si>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</si>
  <si>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</si>
  <si>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</si>
  <si>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</si>
  <si>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</si>
  <si>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</si>
  <si>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</si>
  <si>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</si>
  <si>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</si>
  <si>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</si>
  <si>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</si>
  <si>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</si>
  <si>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</si>
  <si>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</si>
  <si>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</si>
  <si>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</si>
  <si>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</si>
  <si>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</si>
  <si>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</si>
  <si>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</si>
  <si>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</si>
  <si>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</si>
  <si>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</si>
  <si>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</si>
  <si>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</si>
  <si>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</si>
  <si>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</si>
  <si>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</si>
  <si>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</si>
  <si>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</si>
  <si>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</si>
  <si>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</si>
  <si>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</si>
  <si>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</si>
  <si>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</si>
  <si>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</si>
  <si>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</si>
  <si>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</si>
  <si>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</si>
  <si>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</si>
  <si>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</si>
  <si>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</si>
  <si>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</si>
  <si>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</si>
  <si>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</si>
  <si>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</si>
  <si>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</si>
  <si>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</si>
  <si>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</si>
  <si>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</si>
  <si>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</si>
  <si>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</si>
  <si>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</si>
  <si>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</si>
  <si>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</si>
  <si>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</si>
  <si>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</si>
  <si>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</si>
  <si>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</si>
  <si>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</si>
  <si>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</si>
  <si>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</si>
  <si>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</si>
  <si>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</si>
  <si>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</si>
  <si>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</si>
  <si>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</si>
  <si>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</si>
  <si>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</si>
  <si>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</si>
  <si>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</si>
  <si>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</si>
  <si>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</si>
  <si>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</si>
  <si>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</si>
  <si>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</si>
  <si>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</si>
  <si>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</si>
  <si>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</si>
  <si>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</si>
  <si>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</si>
  <si>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</si>
  <si>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</si>
  <si>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</si>
  <si>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</si>
  <si>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</si>
  <si>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</si>
  <si>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</si>
  <si>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</si>
  <si>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</si>
  <si>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</si>
  <si>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</si>
  <si>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</si>
  <si>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</si>
  <si>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</si>
  <si>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</si>
  <si>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</si>
  <si>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</si>
  <si>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</si>
  <si>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</si>
  <si>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</si>
  <si>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</si>
  <si>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</si>
  <si>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</si>
  <si>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</si>
  <si>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</si>
  <si>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</si>
  <si>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</si>
  <si>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</si>
  <si>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</si>
  <si>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</si>
  <si>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</si>
  <si>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</si>
  <si>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</si>
  <si>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</si>
  <si>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</si>
  <si>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</si>
  <si>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</si>
  <si>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</si>
  <si>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</si>
  <si>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</si>
  <si>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</si>
  <si>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</si>
  <si>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</si>
  <si>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</si>
  <si>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</si>
  <si>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</si>
  <si>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</si>
  <si>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</si>
  <si>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</si>
  <si>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</si>
  <si>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</si>
  <si>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</si>
  <si>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</si>
  <si>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</si>
  <si>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</si>
  <si>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</si>
  <si>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</si>
  <si>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</si>
  <si>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</si>
  <si>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</si>
  <si>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</si>
  <si>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</si>
  <si>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</si>
  <si>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</si>
  <si>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</si>
  <si>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</si>
  <si>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</si>
  <si>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</si>
  <si>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</si>
  <si>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</si>
  <si>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</si>
  <si>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</si>
  <si>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</si>
  <si>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</si>
  <si>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</si>
  <si>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</si>
  <si>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</si>
  <si>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</si>
  <si>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</si>
  <si>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</si>
  <si>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</si>
  <si>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</si>
  <si>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</si>
  <si>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</si>
  <si>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</si>
  <si>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</si>
  <si>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</si>
  <si>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</si>
  <si>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</si>
  <si>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</si>
  <si>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</si>
  <si>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</si>
  <si>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</si>
  <si>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</si>
  <si>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</si>
  <si>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</si>
  <si>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</si>
  <si>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</si>
  <si>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</si>
  <si>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</si>
  <si>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</si>
  <si>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</si>
  <si>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</si>
  <si>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</si>
  <si>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</si>
  <si>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</si>
  <si>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</si>
  <si>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</si>
  <si>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</si>
  <si>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</si>
  <si>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</si>
  <si>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</si>
  <si>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</si>
  <si>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</si>
  <si>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</si>
  <si>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</si>
  <si>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</si>
  <si>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</si>
  <si>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</si>
  <si>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</si>
  <si>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</si>
  <si>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</si>
  <si>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</si>
  <si>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</si>
  <si>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</si>
  <si>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</si>
  <si>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</si>
  <si>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</si>
  <si>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</si>
  <si>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</si>
  <si>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</si>
  <si>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</si>
  <si>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</si>
  <si>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</si>
  <si>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</si>
  <si>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</si>
  <si>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</si>
  <si>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</si>
  <si>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</si>
  <si>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</si>
  <si>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</si>
  <si>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</si>
  <si>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</si>
  <si>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</si>
  <si>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</si>
  <si>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</si>
  <si>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</si>
  <si>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</si>
  <si>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</si>
  <si>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</si>
  <si>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</si>
  <si>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</si>
  <si>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</si>
  <si>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</si>
  <si>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</si>
  <si>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</si>
  <si>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</si>
  <si>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</si>
  <si>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</si>
  <si>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</si>
  <si>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</si>
  <si>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</si>
  <si>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</si>
  <si>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</si>
  <si>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</si>
  <si>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</si>
  <si>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</si>
  <si>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</si>
  <si>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</si>
  <si>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</si>
  <si>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</si>
  <si>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</si>
  <si>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</si>
  <si>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</si>
  <si>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</si>
  <si>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</si>
  <si>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</si>
  <si>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</si>
  <si>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</si>
  <si>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</si>
  <si>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</si>
  <si>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</si>
  <si>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</si>
  <si>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</si>
  <si>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</si>
  <si>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</si>
  <si>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</si>
  <si>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</si>
  <si>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</si>
  <si>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</si>
  <si>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</si>
  <si>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</si>
  <si>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</si>
  <si>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</si>
  <si>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</si>
  <si>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</si>
  <si>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</si>
  <si>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</si>
  <si>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</si>
  <si>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</si>
  <si>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</si>
  <si>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</si>
  <si>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</si>
  <si>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</si>
  <si>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</si>
  <si>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</si>
  <si>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</si>
  <si>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</si>
  <si>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</si>
  <si>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</si>
  <si>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</si>
  <si>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</si>
  <si>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</si>
  <si>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</si>
  <si>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</si>
  <si>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</si>
  <si>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</si>
  <si>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</si>
  <si>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</si>
  <si>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</si>
  <si>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</si>
  <si>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</si>
  <si>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</si>
  <si>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</si>
  <si>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</si>
  <si>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</si>
  <si>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</si>
  <si>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</si>
  <si>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</si>
  <si>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</si>
  <si>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</si>
  <si>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</si>
  <si>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</si>
  <si>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</si>
  <si>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</si>
  <si>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</si>
  <si>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</si>
  <si>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</si>
  <si>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</si>
  <si>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</si>
  <si>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</si>
  <si>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</si>
  <si>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</si>
  <si>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</si>
  <si>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</si>
  <si>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</si>
  <si>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</si>
  <si>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</si>
  <si>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</si>
  <si>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</si>
  <si>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</si>
  <si>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</si>
  <si>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</si>
  <si>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</si>
  <si>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</si>
  <si>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</si>
  <si>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</si>
  <si>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</si>
  <si>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</si>
  <si>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</si>
  <si>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</si>
  <si>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</si>
  <si>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</si>
  <si>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</si>
  <si>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</si>
  <si>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</si>
  <si>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</si>
  <si>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</si>
  <si>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</si>
  <si>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</si>
  <si>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</si>
  <si>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</si>
  <si>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</si>
  <si>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</si>
  <si>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</si>
  <si>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</si>
  <si>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</si>
  <si>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</si>
  <si>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</si>
  <si>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</si>
  <si>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</si>
  <si>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</si>
  <si>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</si>
  <si>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</si>
  <si>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</si>
  <si>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</si>
  <si>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</si>
  <si>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</si>
  <si>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</si>
  <si>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</si>
  <si>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</si>
  <si>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</si>
  <si>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</si>
  <si>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</si>
  <si>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</si>
  <si>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</si>
  <si>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</si>
  <si>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</si>
  <si>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</si>
  <si>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</si>
  <si>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</si>
  <si>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</si>
  <si>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</si>
  <si>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</si>
  <si>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</si>
  <si>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</si>
  <si>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</si>
  <si>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</si>
  <si>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</si>
  <si>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</si>
  <si>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</si>
  <si>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</si>
  <si>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</si>
  <si>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</si>
  <si>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</si>
  <si>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</si>
  <si>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</si>
  <si>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</si>
  <si>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</si>
  <si>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</si>
  <si>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</si>
  <si>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</si>
  <si>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</si>
  <si>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</si>
  <si>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</si>
  <si>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</si>
  <si>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</si>
  <si>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</si>
  <si>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</si>
  <si>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</si>
  <si>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</si>
  <si>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</si>
  <si>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</si>
  <si>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</si>
  <si>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</si>
  <si>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</si>
  <si>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</si>
  <si>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</si>
  <si>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</si>
  <si>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</si>
  <si>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</si>
  <si>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</si>
  <si>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</si>
  <si>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</si>
  <si>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</si>
  <si>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</si>
  <si>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</si>
  <si>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</si>
  <si>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</si>
  <si>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</si>
  <si>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</si>
  <si>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</si>
  <si>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</si>
  <si>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</si>
  <si>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</si>
  <si>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</si>
  <si>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</si>
  <si>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</si>
  <si>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</si>
  <si>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</si>
  <si>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</si>
  <si>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</si>
  <si>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</si>
  <si>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</si>
  <si>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</si>
  <si>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</si>
  <si>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</si>
  <si>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</si>
  <si>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</si>
  <si>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</si>
  <si>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</si>
  <si>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</si>
  <si>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</si>
  <si>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</si>
  <si>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</si>
  <si>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</si>
  <si>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</si>
  <si>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</si>
  <si>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</si>
  <si>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</si>
  <si>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</si>
  <si>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</si>
  <si>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</si>
  <si>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</si>
  <si>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</si>
  <si>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</si>
  <si>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</si>
  <si>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</si>
  <si>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</si>
  <si>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</si>
  <si>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</si>
  <si>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</si>
  <si>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</si>
  <si>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</si>
  <si>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</si>
  <si>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</si>
  <si>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</si>
  <si>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</si>
  <si>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</si>
  <si>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</si>
  <si>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</si>
  <si>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</si>
  <si>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</si>
  <si>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</si>
  <si>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</si>
  <si>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</si>
  <si>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</si>
  <si>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</si>
  <si>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</si>
  <si>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Website, PO T&amp;C's, Supply Agreements,  Supplier Code of Conduct Evaluation requirement</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</si>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</sst>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2"/>
      <color indexed="12"/>
      <name val="Cambria"/>
      <family val="3"/>
      <charset val="128"/>
      <scheme val="major"/>
    </font>
    <font>
      <sz val="12"/>
      <name val="Cambria"/>
      <family val="3"/>
      <charset val="128"/>
      <scheme val="major"/>
    </font>
    <font>
      <u/>
      <sz val="10"/>
      <color indexed="12"/>
      <name val="Cambria"/>
      <family val="3"/>
      <charset val="128"/>
      <scheme val="major"/>
    </font>
    <font>
      <sz val="10"/>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thin">
        <color indexed="64"/>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6"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8" fontId="4" fillId="0" borderId="0"/>
    <xf numFmtId="168"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1" fillId="0" borderId="0"/>
    <xf numFmtId="0" fontId="81" fillId="0" borderId="0"/>
    <xf numFmtId="0" fontId="81" fillId="0" borderId="0"/>
    <xf numFmtId="168"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0"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4" fillId="0" borderId="52" xfId="575" applyFont="1" applyBorder="1" applyAlignment="1">
      <alignment horizontal="left"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70"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1" xfId="0" applyFont="1" applyBorder="1" applyAlignment="1">
      <alignment vertical="top" wrapText="1"/>
    </xf>
    <xf numFmtId="0" fontId="75" fillId="0" borderId="71"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9"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1" xfId="0" applyFont="1" applyBorder="1" applyAlignment="1">
      <alignment horizontal="left" vertical="center" wrapText="1"/>
    </xf>
    <xf numFmtId="0" fontId="75" fillId="0" borderId="72"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6" fillId="0" borderId="0" xfId="828" applyFont="1" applyAlignment="1">
      <alignment horizontal="justify" vertical="top"/>
    </xf>
    <xf numFmtId="0" fontId="78"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3" xfId="0" applyFont="1" applyFill="1" applyBorder="1" applyAlignment="1">
      <alignment vertical="center" wrapText="1"/>
    </xf>
    <xf numFmtId="0" fontId="14"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4" fillId="0" borderId="0" xfId="0" applyFont="1" applyAlignment="1">
      <alignment wrapText="1"/>
    </xf>
    <xf numFmtId="0" fontId="48" fillId="0" borderId="0" xfId="0" applyFont="1" applyAlignment="1">
      <alignment wrapText="1"/>
    </xf>
    <xf numFmtId="0" fontId="100" fillId="0" borderId="0" xfId="507"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7" fillId="45" borderId="56" xfId="492" applyNumberFormat="1" applyFont="1" applyFill="1" applyBorder="1" applyAlignment="1">
      <alignment horizontal="left" vertical="center" wrapText="1"/>
      <protection locked="0"/>
    </xf>
    <xf numFmtId="49" fontId="77" fillId="45" borderId="11" xfId="492" applyNumberFormat="1" applyFont="1" applyFill="1" applyBorder="1" applyAlignment="1">
      <alignment horizontal="left" vertical="center" wrapText="1"/>
      <protection locked="0"/>
    </xf>
    <xf numFmtId="49" fontId="77"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2"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3"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492" applyFill="1" applyBorder="1" applyAlignment="1" applyProtection="1">
      <alignment horizontal="left" vertical="center" wrapText="1"/>
    </xf>
    <xf numFmtId="0" fontId="76" fillId="0" borderId="25" xfId="492" applyFill="1" applyBorder="1" applyAlignment="1" applyProtection="1">
      <alignment horizontal="left" vertical="center" wrapText="1"/>
    </xf>
    <xf numFmtId="0" fontId="76"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59"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18" fillId="45" borderId="57" xfId="0" applyFont="1" applyFill="1" applyBorder="1" applyAlignment="1" applyProtection="1">
      <alignment horizontal="left" vertical="center" wrapText="1"/>
      <protection locked="0" hidden="1"/>
    </xf>
    <xf numFmtId="0" fontId="18" fillId="45" borderId="26" xfId="0" applyFont="1" applyFill="1" applyBorder="1" applyAlignment="1" applyProtection="1">
      <alignment horizontal="left" vertical="center" wrapText="1"/>
      <protection locked="0" hidden="1"/>
    </xf>
    <xf numFmtId="0" fontId="18" fillId="45" borderId="62" xfId="0" applyFont="1" applyFill="1" applyBorder="1" applyAlignment="1" applyProtection="1">
      <alignment horizontal="left" vertical="center" wrapText="1"/>
      <protection locked="0" hidden="1"/>
    </xf>
    <xf numFmtId="49" fontId="117" fillId="45" borderId="56" xfId="498" applyNumberFormat="1" applyFont="1" applyFill="1" applyBorder="1" applyAlignment="1" applyProtection="1">
      <alignment horizontal="left" vertical="center" wrapText="1"/>
      <protection locked="0"/>
    </xf>
    <xf numFmtId="49" fontId="118" fillId="45" borderId="11" xfId="0" applyNumberFormat="1" applyFont="1" applyFill="1" applyBorder="1" applyAlignment="1" applyProtection="1">
      <alignment horizontal="left" vertical="center" wrapText="1"/>
      <protection locked="0"/>
    </xf>
    <xf numFmtId="49" fontId="118" fillId="45" borderId="33" xfId="0" applyNumberFormat="1" applyFont="1" applyFill="1" applyBorder="1" applyAlignment="1" applyProtection="1">
      <alignment horizontal="left" vertical="center" wrapText="1"/>
      <protection locked="0"/>
    </xf>
    <xf numFmtId="0" fontId="119" fillId="45" borderId="56" xfId="498" applyFont="1" applyFill="1" applyBorder="1" applyAlignment="1" applyProtection="1">
      <alignment horizontal="left" vertical="center" wrapText="1"/>
      <protection locked="0"/>
    </xf>
    <xf numFmtId="0" fontId="120" fillId="45" borderId="11" xfId="0" applyFont="1" applyFill="1" applyBorder="1" applyAlignment="1" applyProtection="1">
      <alignment horizontal="left" vertical="center" wrapText="1"/>
      <protection locked="0"/>
    </xf>
    <xf numFmtId="0" fontId="120" fillId="45" borderId="33" xfId="0" applyFont="1" applyFill="1" applyBorder="1" applyAlignment="1" applyProtection="1">
      <alignment horizontal="left" vertical="center" wrapText="1"/>
      <protection locked="0"/>
    </xf>
    <xf numFmtId="0" fontId="0" fillId="0" borderId="73" xfId="0" applyFont="1" applyBorder="1" applyProtection="1">
      <protection locked="0"/>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9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indexed="13"/>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ean.England@Knowles.com" TargetMode="External"/><Relationship Id="rId1" Type="http://schemas.openxmlformats.org/officeDocument/2006/relationships/hyperlink" Target="mailto:Sean.England@Knowl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zoomScaleNormal="100" workbookViewId="0">
      <selection activeCell="G77" sqref="G77:J7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4"/>
      <c r="B1" s="365"/>
      <c r="C1" s="365"/>
      <c r="D1" s="365"/>
      <c r="E1" s="365"/>
      <c r="F1" s="365"/>
      <c r="G1" s="365"/>
      <c r="H1" s="365"/>
      <c r="I1" s="365"/>
      <c r="J1" s="365"/>
      <c r="K1" s="366"/>
      <c r="L1" s="103"/>
      <c r="P1" s="3"/>
      <c r="Q1" s="3"/>
      <c r="R1" s="3"/>
      <c r="S1" s="3"/>
      <c r="T1" s="3"/>
      <c r="U1" s="3"/>
      <c r="V1" s="3"/>
      <c r="W1" s="3"/>
      <c r="X1" s="3"/>
      <c r="Y1" s="3"/>
      <c r="Z1" s="3"/>
      <c r="AA1" s="3"/>
      <c r="AB1" s="3"/>
      <c r="AC1" s="3"/>
      <c r="AD1" s="3"/>
      <c r="AE1" s="3"/>
      <c r="AF1" s="3"/>
      <c r="AG1" s="3"/>
      <c r="AH1" s="3"/>
    </row>
    <row r="2" spans="1:34" ht="81.75" customHeight="1">
      <c r="A2" s="28"/>
      <c r="B2" s="304"/>
      <c r="C2" s="29"/>
      <c r="D2" s="367" t="str">
        <f ca="1">OFFSET(L!$C$1,MATCH("Declaration"&amp;ADDRESS(ROW(),COLUMN(),4),L!$A:$A,0)-1,SL,,)</f>
        <v>Extended Mineral Reporting Template (EMRT)</v>
      </c>
      <c r="E2" s="368"/>
      <c r="F2" s="368"/>
      <c r="G2" s="368"/>
      <c r="H2" s="368"/>
      <c r="I2" s="368"/>
      <c r="J2" s="369"/>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79"/>
      <c r="F3" s="380"/>
      <c r="G3" s="380"/>
      <c r="H3" s="380"/>
      <c r="I3" s="380"/>
      <c r="J3" s="191" t="s">
        <v>12830</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18</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ustomHeight="1">
      <c r="A8" s="32"/>
      <c r="B8" s="66" t="str">
        <f ca="1">OFFSET(L!$C$1,MATCH("Declaration"&amp;ADDRESS(ROW(),COLUMN(),4),L!$A:$A,0)-1,SL,,)</f>
        <v>Company Name (*):</v>
      </c>
      <c r="C8" s="67"/>
      <c r="D8" s="395" t="s">
        <v>19202</v>
      </c>
      <c r="E8" s="396"/>
      <c r="F8" s="396"/>
      <c r="G8" s="396"/>
      <c r="H8" s="396"/>
      <c r="I8" s="396"/>
      <c r="J8" s="39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4" t="s">
        <v>19</v>
      </c>
      <c r="E9" s="355"/>
      <c r="F9" s="355"/>
      <c r="G9" s="356"/>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v>
      </c>
      <c r="C10" s="113"/>
      <c r="D10" s="398" t="s">
        <v>19203</v>
      </c>
      <c r="E10" s="399"/>
      <c r="F10" s="399"/>
      <c r="G10" s="399"/>
      <c r="H10" s="399"/>
      <c r="I10" s="399"/>
      <c r="J10" s="40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95" t="s">
        <v>19204</v>
      </c>
      <c r="E12" s="396"/>
      <c r="F12" s="396"/>
      <c r="G12" s="396"/>
      <c r="H12" s="396"/>
      <c r="I12" s="396"/>
      <c r="J12" s="39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0" t="s">
        <v>19205</v>
      </c>
      <c r="E13" s="351"/>
      <c r="F13" s="351"/>
      <c r="G13" s="351"/>
      <c r="H13" s="351"/>
      <c r="I13" s="351"/>
      <c r="J13" s="352"/>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95" t="s">
        <v>19206</v>
      </c>
      <c r="E14" s="396"/>
      <c r="F14" s="396"/>
      <c r="G14" s="396"/>
      <c r="H14" s="396"/>
      <c r="I14" s="396"/>
      <c r="J14" s="39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0" t="s">
        <v>19207</v>
      </c>
      <c r="E15" s="351"/>
      <c r="F15" s="351"/>
      <c r="G15" s="351"/>
      <c r="H15" s="351"/>
      <c r="I15" s="351"/>
      <c r="J15" s="352"/>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1" t="s">
        <v>19208</v>
      </c>
      <c r="E16" s="402"/>
      <c r="F16" s="402"/>
      <c r="G16" s="402"/>
      <c r="H16" s="402"/>
      <c r="I16" s="402"/>
      <c r="J16" s="40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0" t="s">
        <v>19209</v>
      </c>
      <c r="E17" s="351"/>
      <c r="F17" s="351"/>
      <c r="G17" s="351"/>
      <c r="H17" s="351"/>
      <c r="I17" s="351"/>
      <c r="J17" s="352"/>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0" t="s">
        <v>19207</v>
      </c>
      <c r="E18" s="351"/>
      <c r="F18" s="351"/>
      <c r="G18" s="351"/>
      <c r="H18" s="351"/>
      <c r="I18" s="351"/>
      <c r="J18" s="352"/>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0" t="s">
        <v>19210</v>
      </c>
      <c r="E19" s="351"/>
      <c r="F19" s="351"/>
      <c r="G19" s="351"/>
      <c r="H19" s="351"/>
      <c r="I19" s="351"/>
      <c r="J19" s="352"/>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1" t="s">
        <v>19208</v>
      </c>
      <c r="E20" s="402"/>
      <c r="F20" s="402"/>
      <c r="G20" s="402"/>
      <c r="H20" s="402"/>
      <c r="I20" s="402"/>
      <c r="J20" s="40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0" t="s">
        <v>19209</v>
      </c>
      <c r="E21" s="351"/>
      <c r="F21" s="351"/>
      <c r="G21" s="351"/>
      <c r="H21" s="351"/>
      <c r="I21" s="351"/>
      <c r="J21" s="352"/>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9">
        <v>45433</v>
      </c>
      <c r="E22" s="360"/>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3"/>
      <c r="E23" s="35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78" t="str">
        <f ca="1">OFFSET(L!$C$1,MATCH("Declaration"&amp;ADDRESS(ROW(),COLUMN(),4),L!$A:$A,0)-1,SL,,)</f>
        <v>Answer the following questions 1 - 7 based on the declaration scope indicated above</v>
      </c>
      <c r="C24" s="378"/>
      <c r="D24" s="378"/>
      <c r="E24" s="378"/>
      <c r="F24" s="378"/>
      <c r="G24" s="378"/>
      <c r="H24" s="378"/>
      <c r="I24" s="378"/>
      <c r="J24" s="37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7" t="str">
        <f ca="1">OFFSET(L!$C$1,MATCH("Declaration"&amp;ADDRESS(ROW(),COLUMN(),4),L!$A:$A,0)-1,SL,,)</f>
        <v>Answer</v>
      </c>
      <c r="E25" s="34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7" t="s">
        <v>22</v>
      </c>
      <c r="E29" s="358"/>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9" t="str">
        <f ca="1">D25</f>
        <v>Answer</v>
      </c>
      <c r="E31" s="34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9" t="str">
        <f ca="1">D25</f>
        <v>Answer</v>
      </c>
      <c r="E37" s="349"/>
      <c r="F37" s="15"/>
      <c r="G37" s="38" t="str">
        <f ca="1">G25</f>
        <v>Comments</v>
      </c>
      <c r="H37" s="363"/>
      <c r="I37" s="363"/>
      <c r="J37" s="363"/>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9" t="str">
        <f ca="1">D25</f>
        <v>Answer</v>
      </c>
      <c r="E43" s="349"/>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9" t="str">
        <f ca="1">D25</f>
        <v>Answer</v>
      </c>
      <c r="E49" s="349"/>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1">
        <v>1</v>
      </c>
      <c r="E50" s="382"/>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1"/>
      <c r="E51" s="382"/>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1"/>
      <c r="E52" s="362"/>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1"/>
      <c r="E53" s="362"/>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9" t="str">
        <f ca="1">D25</f>
        <v>Answer</v>
      </c>
      <c r="E55" s="349"/>
      <c r="F55" s="15"/>
      <c r="G55" s="38" t="str">
        <f ca="1">G25</f>
        <v>Comments</v>
      </c>
      <c r="H55" s="348"/>
      <c r="I55" s="348"/>
      <c r="J55" s="348"/>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5" t="s">
        <v>25</v>
      </c>
      <c r="E56" s="346"/>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9" t="str">
        <f ca="1">D25</f>
        <v>Answer</v>
      </c>
      <c r="E61" s="349"/>
      <c r="F61" s="15"/>
      <c r="G61" s="38" t="str">
        <f ca="1">G25</f>
        <v>Comments</v>
      </c>
      <c r="H61" s="348" t="str">
        <f>IF(Q69="(*)","Click here to enter smelter names","")</f>
        <v/>
      </c>
      <c r="I61" s="348"/>
      <c r="J61" s="348"/>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7" t="str">
        <f ca="1">D25</f>
        <v>Answer</v>
      </c>
      <c r="E68" s="347"/>
      <c r="F68" s="47"/>
      <c r="G68" s="347" t="str">
        <f ca="1">G25</f>
        <v>Comments</v>
      </c>
      <c r="H68" s="347" t="e">
        <f>HLOOKUP(SL,LT,$O68,0)</f>
        <v>#NAME?</v>
      </c>
      <c r="I68" s="34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t="s">
        <v>19211</v>
      </c>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404" t="s">
        <v>19212</v>
      </c>
      <c r="H71" s="405"/>
      <c r="I71" s="405"/>
      <c r="J71" s="40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4"/>
      <c r="H73" s="344"/>
      <c r="I73" s="344"/>
      <c r="J73" s="344"/>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25</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3" type="noConversion"/>
  <conditionalFormatting sqref="D28 D40 D46 D52 D58 D64">
    <cfRule type="expression" dxfId="90" priority="31">
      <formula>IF($D$28="No",TRUE)</formula>
    </cfRule>
  </conditionalFormatting>
  <conditionalFormatting sqref="D29 D41 D47 D53 D59 D65">
    <cfRule type="expression" dxfId="89" priority="30">
      <formula>IF($D$29="No",TRUE)</formula>
    </cfRule>
  </conditionalFormatting>
  <conditionalFormatting sqref="D34">
    <cfRule type="expression" dxfId="88" priority="22">
      <formula>IF($D$28="No",TRUE)</formula>
    </cfRule>
  </conditionalFormatting>
  <conditionalFormatting sqref="D35">
    <cfRule type="expression" dxfId="87" priority="21">
      <formula>IF($D$29="No",TRUE)</formula>
    </cfRule>
  </conditionalFormatting>
  <conditionalFormatting sqref="D40 D46 D52 D58 D64">
    <cfRule type="expression" dxfId="86" priority="160" stopIfTrue="1">
      <formula>IF(AND(OR($D$28="Yes",$D$28=""),D40=""),1,0)</formula>
    </cfRule>
  </conditionalFormatting>
  <conditionalFormatting sqref="D22:E22">
    <cfRule type="expression" dxfId="85" priority="157" stopIfTrue="1">
      <formula>IF($D$22="",TRUE)</formula>
    </cfRule>
  </conditionalFormatting>
  <conditionalFormatting sqref="D26:E26">
    <cfRule type="expression" dxfId="84" priority="135" stopIfTrue="1">
      <formula>IF($D$26="",TRUE)</formula>
    </cfRule>
  </conditionalFormatting>
  <conditionalFormatting sqref="D27:E27">
    <cfRule type="expression" dxfId="83" priority="142" stopIfTrue="1">
      <formula>IF($D$27="",TRUE)</formula>
    </cfRule>
  </conditionalFormatting>
  <conditionalFormatting sqref="D32:E32">
    <cfRule type="expression" dxfId="82" priority="20" stopIfTrue="1">
      <formula>IF(AND(OR($D$26="Yes",$D$26=""),$D$32=""),1,0)</formula>
    </cfRule>
    <cfRule type="expression" dxfId="81" priority="24" stopIfTrue="1">
      <formula>IF($P$26="",TRUE)</formula>
    </cfRule>
  </conditionalFormatting>
  <conditionalFormatting sqref="D33:E33">
    <cfRule type="expression" dxfId="80" priority="23" stopIfTrue="1">
      <formula>IF(AND(OR($D$27="Yes",$D$27=""),$D$33=""),1,0)</formula>
    </cfRule>
    <cfRule type="expression" dxfId="79" priority="25" stopIfTrue="1">
      <formula>IF($P$27="",TRUE)</formula>
    </cfRule>
  </conditionalFormatting>
  <conditionalFormatting sqref="D38:E38 D44:E44 D50:E50 D56:E56 D62:E62">
    <cfRule type="expression" dxfId="78" priority="51" stopIfTrue="1">
      <formula>IF(AND(OR($D$26="No",$D$26="Unknown",$D$26="Not applicable for this declaration",$D$32="No",$D$32="Unknown"),D38=""),1,0)</formula>
    </cfRule>
    <cfRule type="expression" dxfId="77" priority="52" stopIfTrue="1">
      <formula>IF(AND(OR($D$26="Yes",$D$26=""),D38=""),1,0)</formula>
    </cfRule>
  </conditionalFormatting>
  <conditionalFormatting sqref="D39:E39 D45:E45 D51:E51 D57:E57 D63:E63">
    <cfRule type="expression" dxfId="76" priority="158" stopIfTrue="1">
      <formula>IF(AND(OR($D$27="No",$D$27="Unknown",$D$27="Not applicable for this declaration",$D$33="No",$D$33="Unknown"),D39=""),1,0)</formula>
    </cfRule>
    <cfRule type="expression" dxfId="75" priority="159" stopIfTrue="1">
      <formula>IF(AND(OR($D$27="Yes",$D$27=""),D39=""),1,0)</formula>
    </cfRule>
  </conditionalFormatting>
  <conditionalFormatting sqref="D40:E40 D46:E46 D52:E52 D58:E58 D64:E64">
    <cfRule type="expression" dxfId="74" priority="47" stopIfTrue="1">
      <formula>$P$28=""</formula>
    </cfRule>
  </conditionalFormatting>
  <conditionalFormatting sqref="D41:E41 D47:E47 D53:E53 D59:E59 D65:E65">
    <cfRule type="expression" dxfId="73" priority="162" stopIfTrue="1">
      <formula>$P$29=""</formula>
    </cfRule>
    <cfRule type="expression" dxfId="72" priority="163" stopIfTrue="1">
      <formula>IF(AND(OR($D$29="Yes",$D$29=""),D41=""),1,0)</formula>
    </cfRule>
  </conditionalFormatting>
  <conditionalFormatting sqref="D69:E69 D71:E71 D77:E77 D79:E79 D81:E81 D83:E83">
    <cfRule type="expression" dxfId="71" priority="14" stopIfTrue="1">
      <formula>AND(OR($D$26="No",$D$26="Unknown",$D$26="Not applicable for this declaration"),OR($D$27="No",$D$27="Unknown",$D$27="Not applicable for this declaration"))</formula>
    </cfRule>
    <cfRule type="expression" dxfId="70" priority="15" stopIfTrue="1">
      <formula>IF(D69="",TRUE)</formula>
    </cfRule>
  </conditionalFormatting>
  <conditionalFormatting sqref="D74:E74">
    <cfRule type="expression" dxfId="69" priority="13" stopIfTrue="1">
      <formula>IF(AND(OR($D$26="No",$D$26="Unknown",$D$26="Not applicable for this declaration",$D$32="No",$D$32="Unknown"),D74=""),1,0)</formula>
    </cfRule>
    <cfRule type="expression" dxfId="68" priority="17" stopIfTrue="1">
      <formula>IF(AND(OR($D$26="Yes",$D$26=""),D74=""),1,0)</formula>
    </cfRule>
  </conditionalFormatting>
  <conditionalFormatting sqref="D75:E75">
    <cfRule type="expression" dxfId="67" priority="19" stopIfTrue="1">
      <formula>IF(AND(OR($D$27="Yes",$D$27=""),D75=""),1,0)</formula>
    </cfRule>
    <cfRule type="expression" dxfId="66" priority="12" stopIfTrue="1">
      <formula>IF(AND(OR($D$27="No",$D$27="Unknown",$D$27="Not applicable for this declaration",$D$33="No",$D$33="Unknown"),D75=""),1,0)</formula>
    </cfRule>
  </conditionalFormatting>
  <conditionalFormatting sqref="D9:G9">
    <cfRule type="expression" dxfId="65" priority="150" stopIfTrue="1">
      <formula>IF($D$9="",TRUE)</formula>
    </cfRule>
  </conditionalFormatting>
  <conditionalFormatting sqref="G79:J79">
    <cfRule type="expression" dxfId="57" priority="45" stopIfTrue="1">
      <formula>IF(AND($D$79="Yes, using other format (describe)",$G$79=""),TRUE)</formula>
    </cfRule>
  </conditionalFormatting>
  <conditionalFormatting sqref="G81:J81">
    <cfRule type="expression" dxfId="56" priority="26">
      <formula>IF(AND($D$81="Yes, using other format (describe)",$G$81=""),TRUE)</formula>
    </cfRule>
  </conditionalFormatting>
  <conditionalFormatting sqref="D8:J8">
    <cfRule type="expression" dxfId="10" priority="11" stopIfTrue="1">
      <formula>IF($D$8="",TRUE)</formula>
    </cfRule>
  </conditionalFormatting>
  <conditionalFormatting sqref="D10:J10">
    <cfRule type="expression" dxfId="9" priority="9" stopIfTrue="1">
      <formula>IF($D$9=$Q$9,TRUE)</formula>
    </cfRule>
    <cfRule type="expression" dxfId="8" priority="10" stopIfTrue="1">
      <formula>IF(AND($D$10="",$D$9=$R$9),TRUE)</formula>
    </cfRule>
  </conditionalFormatting>
  <conditionalFormatting sqref="D15:J15">
    <cfRule type="expression" dxfId="7" priority="8" stopIfTrue="1">
      <formula>IF($D$15="",TRUE)</formula>
    </cfRule>
  </conditionalFormatting>
  <conditionalFormatting sqref="D16:J16">
    <cfRule type="expression" dxfId="6" priority="7" stopIfTrue="1">
      <formula>IF($D$16="",TRUE)</formula>
    </cfRule>
  </conditionalFormatting>
  <conditionalFormatting sqref="D17:J17">
    <cfRule type="expression" dxfId="5" priority="6" stopIfTrue="1">
      <formula>IF($D$17="",TRUE)</formula>
    </cfRule>
  </conditionalFormatting>
  <conditionalFormatting sqref="D18:J18">
    <cfRule type="expression" dxfId="4" priority="5" stopIfTrue="1">
      <formula>IF($D$15="",TRUE)</formula>
    </cfRule>
  </conditionalFormatting>
  <conditionalFormatting sqref="D20:J20">
    <cfRule type="expression" dxfId="3" priority="4" stopIfTrue="1">
      <formula>IF($D$16="",TRUE)</formula>
    </cfRule>
  </conditionalFormatting>
  <conditionalFormatting sqref="D21:J21">
    <cfRule type="expression" dxfId="2" priority="3" stopIfTrue="1">
      <formula>IF($D$17="",TRUE)</formula>
    </cfRule>
  </conditionalFormatting>
  <conditionalFormatting sqref="G71:J71">
    <cfRule type="expression" dxfId="0" priority="1" stopIfTrue="1">
      <formula>IF(AND($D$77="Yes",$G$77=""),TRUE)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83" t="s">
        <v>42</v>
      </c>
      <c r="K2" s="384"/>
      <c r="L2" s="384"/>
      <c r="M2" s="384"/>
      <c r="N2" s="384"/>
      <c r="O2" s="384"/>
      <c r="P2" s="163"/>
      <c r="Q2" s="164"/>
      <c r="R2" s="165"/>
      <c r="S2" s="165"/>
      <c r="T2" s="165"/>
      <c r="AH2" s="131" t="s">
        <v>25</v>
      </c>
    </row>
    <row r="3" spans="1:34" s="17" customFormat="1" ht="249.6" customHeight="1">
      <c r="A3" s="204"/>
      <c r="B3" s="38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5"/>
      <c r="D3" s="385"/>
      <c r="E3" s="385"/>
      <c r="F3" s="166"/>
      <c r="G3" s="386" t="str">
        <f ca="1">OFFSET(L!$C$1,MATCH("General"&amp;"Cpy",L!$A:$A,0)-1,SL,,)</f>
        <v>© 2024 Responsible Minerals Initiative. All rights reserved.</v>
      </c>
      <c r="H3" s="386"/>
      <c r="I3" s="38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407" t="s">
        <v>250</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c r="L5" s="151"/>
      <c r="M5" s="151"/>
      <c r="N5" s="151"/>
      <c r="O5" s="151"/>
      <c r="P5" s="211"/>
      <c r="Q5" s="152"/>
      <c r="R5" s="150" t="str">
        <f ca="1">IF(ISERROR($V5),"",OFFSET('Smelter Look-up'!$C$4,$V5-4,0)&amp;"")</f>
        <v>Niihama Nickel Refinery, Sumitomo Metal Mining</v>
      </c>
      <c r="S5" s="156" t="str">
        <f t="shared" ref="S5:S63" ca="1" si="0">IF(B5="","",IF(ISERROR(MATCH($E5,CL,0)),"Unknown",INDIRECT("'C'!$A$"&amp;MATCH($E5,CL,0)+1)))</f>
        <v>JP</v>
      </c>
      <c r="T5" s="156" t="str">
        <f ca="1">IF(B5="","",IF(ISERROR(MATCH($J5,SorP!$B$1:$B$6226,0)),"",INDIRECT("'SorP'!$A$"&amp;MATCH($S5&amp;$J5,SorP!C:C,0))))</f>
        <v>JP-38</v>
      </c>
      <c r="U5" s="169"/>
      <c r="V5" s="170">
        <f ca="1">IF(C5="",NA(),MATCH($B5&amp;$C5,'Smelter Look-up'!$J:$J,0))</f>
        <v>108</v>
      </c>
      <c r="X5" s="171">
        <f t="shared" ref="X5:X62" ca="1" si="1">IF(AND(C5="Smelter not listed",OR(LEN(D5)=0,LEN(E5)=0)),1,0)</f>
        <v>0</v>
      </c>
      <c r="AB5" s="171" t="str">
        <f t="shared" ref="AB5:AB62" ca="1" si="2">B5&amp;C5</f>
        <v>CobaltNiihama Nickel Refinery, Sumitomo Metal Mining</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4">
      <formula>$A$5:$Q1995&lt;&gt;""</formula>
    </cfRule>
  </conditionalFormatting>
  <conditionalFormatting sqref="B5:B2500">
    <cfRule type="expression" dxfId="55" priority="2" stopIfTrue="1">
      <formula>IF(B5="",TRUE)</formula>
    </cfRule>
  </conditionalFormatting>
  <conditionalFormatting sqref="C5:C2500">
    <cfRule type="expression" dxfId="54" priority="9" stopIfTrue="1">
      <formula>IF(AND(B5&lt;&gt;"",C5=""),TRUE)</formula>
    </cfRule>
  </conditionalFormatting>
  <conditionalFormatting sqref="D5:D2500">
    <cfRule type="expression" dxfId="53" priority="11" stopIfTrue="1">
      <formula>IF(AND(D5="",$C5=$X$4),TRUE)</formula>
    </cfRule>
    <cfRule type="expression" dxfId="52" priority="12" stopIfTrue="1">
      <formula>IF(FIND("!",D5),TRUE)</formula>
    </cfRule>
  </conditionalFormatting>
  <conditionalFormatting sqref="E5:E2500">
    <cfRule type="expression" dxfId="51" priority="4" stopIfTrue="1">
      <formula>IF(FIND("!",E5),TRUE)</formula>
    </cfRule>
    <cfRule type="expression" dxfId="50" priority="5" stopIfTrue="1">
      <formula>IF(AND(E5="",$C5=$X$4),TRUE)</formula>
    </cfRule>
  </conditionalFormatting>
  <conditionalFormatting sqref="F5:F2500">
    <cfRule type="expression" dxfId="49" priority="6" stopIfTrue="1">
      <formula>IF(AND(LEN($A5)&gt;0,$A5&lt;&gt;$F5),TRUE,FALSE)</formula>
    </cfRule>
  </conditionalFormatting>
  <conditionalFormatting sqref="G5:G2500">
    <cfRule type="expression" dxfId="48"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88" t="str">
        <f ca="1">OFFSET(L!$C$1,MATCH("Checker"&amp;ADDRESS(ROW(),COLUMN(),4),L!$A:$A,0)-1,SL,,)</f>
        <v>To ensure all required fields have been populated before submitting to your customers review form for any line items highlighted in red</v>
      </c>
      <c r="B1" s="388"/>
      <c r="C1" s="388"/>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Knowles Corporation, on behalf of itself and all of its affiliates, collectively referred to as “Knowles”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 xml:space="preserve">Precision Devices Division - PD - Highly engineered Capacitors and Microwave to Millimeter Wave components. </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Sean England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Sean.England@Knowles.com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+44 1603 723368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Sean England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Sean.England@Knowles.com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+44 1603 723368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45433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1.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https://www.knowles.com/about-knowles/legal/conflict-minerals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69 C4:C69">
    <cfRule type="expression" dxfId="43" priority="417" stopIfTrue="1">
      <formula>$F4=0</formula>
    </cfRule>
    <cfRule type="expression" dxfId="42" priority="418" stopIfTrue="1">
      <formula>$H4=0</formula>
    </cfRule>
    <cfRule type="expression" dxfId="41" priority="419" stopIfTrue="1">
      <formula>$H4=1</formula>
    </cfRule>
  </conditionalFormatting>
  <conditionalFormatting sqref="A5:A13">
    <cfRule type="expression" dxfId="40" priority="119" stopIfTrue="1">
      <formula>$F5=0</formula>
    </cfRule>
    <cfRule type="expression" dxfId="39" priority="120" stopIfTrue="1">
      <formula>AND($F5=1,$G5=0)</formula>
    </cfRule>
    <cfRule type="expression" dxfId="38" priority="121" stopIfTrue="1">
      <formula>AND($F5&lt;&gt;0,$G5&lt;&gt;0)</formula>
    </cfRule>
  </conditionalFormatting>
  <conditionalFormatting sqref="A20:A21">
    <cfRule type="expression" dxfId="37" priority="10" stopIfTrue="1">
      <formula>$F20=0</formula>
    </cfRule>
    <cfRule type="expression" dxfId="36" priority="11" stopIfTrue="1">
      <formula>$H20=0</formula>
    </cfRule>
    <cfRule type="expression" dxfId="35" priority="12" stopIfTrue="1">
      <formula>$H20=1</formula>
    </cfRule>
  </conditionalFormatting>
  <conditionalFormatting sqref="A48:A50 C50">
    <cfRule type="expression" dxfId="34" priority="15" stopIfTrue="1">
      <formula>$F48=0</formula>
    </cfRule>
    <cfRule type="expression" dxfId="33" priority="16" stopIfTrue="1">
      <formula>$H48=0</formula>
    </cfRule>
    <cfRule type="expression" dxfId="32" priority="17" stopIfTrue="1">
      <formula>$H48=1</formula>
    </cfRule>
  </conditionalFormatting>
  <conditionalFormatting sqref="A60:A61">
    <cfRule type="expression" dxfId="31" priority="3" stopIfTrue="1">
      <formula>OR(C60="Complete",C60="填写",C60="記入済",C60="완료",C60="Complétez",C60="Concluído",C60="Vollständig",C60="Completare",C60="Doldurun")</formula>
    </cfRule>
  </conditionalFormatting>
  <conditionalFormatting sqref="A64 C64">
    <cfRule type="expression" dxfId="30" priority="1" stopIfTrue="1">
      <formula>IF(AND($F$64=1,$G$64=0),TRUE,FALSE)</formula>
    </cfRule>
    <cfRule type="expression" dxfId="29" priority="81" stopIfTrue="1">
      <formula>IF(AND($F$64=1,$G$64=1),TRUE,FALSE)</formula>
    </cfRule>
  </conditionalFormatting>
  <conditionalFormatting sqref="B59">
    <cfRule type="expression" dxfId="28" priority="117" stopIfTrue="1">
      <formula>$F59=0</formula>
    </cfRule>
  </conditionalFormatting>
  <conditionalFormatting sqref="B60:B64">
    <cfRule type="expression" dxfId="27" priority="101" stopIfTrue="1">
      <formula>IF(F60=0,TRUE)</formula>
    </cfRule>
  </conditionalFormatting>
  <conditionalFormatting sqref="C20">
    <cfRule type="expression" dxfId="26" priority="14" stopIfTrue="1">
      <formula>OR($B15="No",$B15="Unknown",B$15="Not applicable for this declaration")</formula>
    </cfRule>
  </conditionalFormatting>
  <conditionalFormatting sqref="C20:C21">
    <cfRule type="expression" dxfId="25" priority="21" stopIfTrue="1">
      <formula>OR(C20="Complete",C20="填写", C20="記入済",C20="완료",C20="Complétez",C20="Concluído",C20="Vollständig",C20="Completare",C20="Doldurun")</formula>
    </cfRule>
  </conditionalFormatting>
  <conditionalFormatting sqref="C21">
    <cfRule type="expression" dxfId="24" priority="13" stopIfTrue="1">
      <formula>OR($B16="No",$B16="Unknown",B$16="Not applicable for this declaration")</formula>
    </cfRule>
  </conditionalFormatting>
  <conditionalFormatting sqref="C23 C28 C33 C38 C43 C48:C49 C52:C55 C57:C58 A60:A61 C60:C61">
    <cfRule type="expression" dxfId="23" priority="2" stopIfTrue="1">
      <formula>OR($B$15="No",$B$15="Unknown",$B$15="Not applicable for this declaration",$B$20="No",$B$20="Unknown",$B$20="Not applicable for this declaration")</formula>
    </cfRule>
  </conditionalFormatting>
  <conditionalFormatting sqref="C23:C24">
    <cfRule type="expression" dxfId="22" priority="65" stopIfTrue="1">
      <formula>OR(C23="Complete",C23="填写", C23="記入済",C23="완료",C23="Complétez",C23="Concluído",C23="Vollständig",C23="Completare",C23="Doldurun")</formula>
    </cfRule>
  </conditionalFormatting>
  <conditionalFormatting sqref="C24 C34 C39 C44">
    <cfRule type="expression" dxfId="21" priority="9" stopIfTrue="1">
      <formula>OR($B$16="No",$B$16="Unknown",$B$16="Not applicable for reporting",$B$21="No",$B$21="Unknown",$B$21="Not applicable for reporting")</formula>
    </cfRule>
  </conditionalFormatting>
  <conditionalFormatting sqref="C28:C55">
    <cfRule type="expression" dxfId="20" priority="45" stopIfTrue="1">
      <formula>OR(C28="Complete",C28="填写", C28="記入済",C28="완료",C28="Complétez",C28="Concluído",C28="Vollständig",C28="Completare",C28="Doldurun")</formula>
    </cfRule>
  </conditionalFormatting>
  <conditionalFormatting sqref="C33">
    <cfRule type="expression" dxfId="19" priority="6" stopIfTrue="1">
      <formula>OR(C33="Complete",C33="填写", C33="記入済",C33="완료",C33="Complétez",C33="Concluído",C33="Vollständig",C33="Completare",C33="Doldurun")</formula>
    </cfRule>
  </conditionalFormatting>
  <conditionalFormatting sqref="C38">
    <cfRule type="expression" dxfId="18" priority="5" stopIfTrue="1">
      <formula>OR(C38="Complete",C38="填写", C38="記入済",C38="완료",C38="Complétez",C38="Concluído",C38="Vollständig",C38="Completare",C38="Doldurun")</formula>
    </cfRule>
  </conditionalFormatting>
  <conditionalFormatting sqref="C43">
    <cfRule type="expression" dxfId="17" priority="4" stopIfTrue="1">
      <formula>OR(C43="Complete",C43="填写", C43="記入済",C43="완료",C43="Complétez",C43="Concluído",C43="Vollständig",C43="Completare",C43="Doldurun")</formula>
    </cfRule>
  </conditionalFormatting>
  <conditionalFormatting sqref="C48">
    <cfRule type="expression" dxfId="16" priority="40" stopIfTrue="1">
      <formula>OR(C48="Complete",C48="填写", C48="記入済",C48="완료",C48="Complétez",C48="Concluído",C48="Vollständig",C48="Completare",C48="Doldurun")</formula>
    </cfRule>
  </conditionalFormatting>
  <conditionalFormatting sqref="C54">
    <cfRule type="expression" dxfId="15" priority="36" stopIfTrue="1">
      <formula>OR(C54="Complete",C54="填写", C54="記入済",C54="완료",C54="Complétez",C54="Concluído",C54="Vollständig",C54="Completare",C54="Doldurun")</formula>
    </cfRule>
  </conditionalFormatting>
  <conditionalFormatting sqref="C57">
    <cfRule type="expression" dxfId="14" priority="42" stopIfTrue="1">
      <formula>OR(C57="Complete",C57="填写", C57="記入済",C57="완료",C57="Complétez",C57="Concluído",C57="Vollständig",C57="Completare",C57="Doldurun")</formula>
    </cfRule>
  </conditionalFormatting>
  <conditionalFormatting sqref="C58">
    <cfRule type="expression" dxfId="13" priority="33" stopIfTrue="1">
      <formula>OR(C58="Complete",C58="填写", C58="記入済",C58="완료",C58="Complétez",C58="Concluído",C58="Vollständig",C58="Completare",C58="Doldurun")</formula>
    </cfRule>
  </conditionalFormatting>
  <conditionalFormatting sqref="C60:C61">
    <cfRule type="expression" dxfId="12"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0" t="str">
        <f ca="1">OFFSET(L!$C$1,MATCH("Product List"&amp;ADDRESS(ROW(),COLUMN(),4),L!$A:$A,0)-1,SL,,)</f>
        <v>Completion required only if reporting level "Product (or List of Products)" selected on the 'Declaration' worksheet.</v>
      </c>
      <c r="B1" s="391"/>
      <c r="C1" s="391"/>
      <c r="D1" s="391"/>
      <c r="E1" s="108"/>
    </row>
    <row r="2" spans="1:35">
      <c r="A2" s="20"/>
      <c r="B2" s="110"/>
      <c r="C2" s="110"/>
      <c r="D2"/>
      <c r="E2" s="21"/>
    </row>
    <row r="3" spans="1:35">
      <c r="A3" s="20"/>
      <c r="B3" s="110"/>
      <c r="C3" s="110"/>
      <c r="D3" s="110"/>
      <c r="E3" s="21"/>
    </row>
    <row r="4" spans="1:35" ht="15.75" customHeight="1">
      <c r="A4" s="20"/>
      <c r="B4" s="389" t="s">
        <v>50</v>
      </c>
      <c r="C4" s="389"/>
      <c r="D4" s="38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2" t="str">
        <f ca="1">OFFSET(L!$C$1,MATCH("General"&amp;"Cpy",L!$A:$A,0)-1,SL,,)</f>
        <v>© 2024 Responsible Minerals Initiative. All rights reserved.</v>
      </c>
      <c r="C1001" s="392"/>
      <c r="D1001" s="39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3">
      <c r="A2" s="394"/>
      <c r="B2" s="394"/>
      <c r="C2" s="394"/>
      <c r="D2" s="394"/>
      <c r="E2" s="394"/>
      <c r="F2" s="394"/>
      <c r="G2" s="394"/>
      <c r="H2" s="394"/>
      <c r="I2" s="394"/>
    </row>
    <row r="3" spans="1:13">
      <c r="A3" s="394"/>
      <c r="B3" s="394"/>
      <c r="C3" s="394"/>
      <c r="D3" s="394"/>
      <c r="E3" s="394"/>
      <c r="F3" s="394"/>
      <c r="G3" s="394"/>
      <c r="H3" s="394"/>
      <c r="I3" s="39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3"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1b346dad-8a15-4ce7-a19a-07d981b0c5e2"/>
    <ds:schemaRef ds:uri="http://purl.org/dc/dcmitype/"/>
    <ds:schemaRef ds:uri="a54701f6-876b-4337-a24e-543e1bd311e6"/>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England, Sean</cp:lastModifiedBy>
  <cp:revision/>
  <dcterms:created xsi:type="dcterms:W3CDTF">2010-06-21T21:00:23Z</dcterms:created>
  <dcterms:modified xsi:type="dcterms:W3CDTF">2024-06-12T10:10:44Z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