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K:\QUALENG\Sean England\2025\CMRT and EMRT\"/>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Q17" i="4" s="1"/>
  <c r="P14" i="4"/>
  <c r="P13" i="4"/>
  <c r="Q12" i="4" s="1"/>
  <c r="R12" i="4" s="1"/>
  <c r="P12" i="4"/>
  <c r="P21" i="4"/>
  <c r="P20" i="4"/>
  <c r="P16" i="4"/>
  <c r="P15" i="4"/>
  <c r="Q16" i="4"/>
  <c r="R16" i="4" s="1"/>
  <c r="Q15" i="4"/>
  <c r="Q14" i="4"/>
  <c r="Q20" i="4"/>
  <c r="R20" i="4"/>
  <c r="Q21" i="4"/>
  <c r="R21" i="4"/>
  <c r="S20" i="4"/>
  <c r="T20" i="4" s="1"/>
  <c r="S21" i="4"/>
  <c r="T21" i="4"/>
  <c r="U21" i="4" s="1"/>
  <c r="V21" i="4" s="1"/>
  <c r="W21" i="4" s="1"/>
  <c r="X21" i="4" s="1"/>
  <c r="C12" i="5"/>
  <c r="AB12" i="5"/>
  <c r="V12" i="5"/>
  <c r="E12" i="5"/>
  <c r="X12" i="5" s="1"/>
  <c r="B12" i="5"/>
  <c r="T12" i="5"/>
  <c r="S12" i="5"/>
  <c r="R12" i="5"/>
  <c r="J12" i="5"/>
  <c r="I12" i="5"/>
  <c r="H12" i="5"/>
  <c r="G12" i="5"/>
  <c r="F12"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s="1"/>
  <c r="H5" i="6" s="1"/>
  <c r="B111" i="6"/>
  <c r="B110" i="6"/>
  <c r="G110" i="6" s="1"/>
  <c r="B109" i="6"/>
  <c r="B108" i="6"/>
  <c r="B107" i="6"/>
  <c r="B106" i="6"/>
  <c r="B105" i="6"/>
  <c r="B104" i="6"/>
  <c r="B103" i="6"/>
  <c r="B102" i="6"/>
  <c r="B101" i="6"/>
  <c r="B100" i="6"/>
  <c r="B99" i="6"/>
  <c r="B98" i="6"/>
  <c r="B96" i="6"/>
  <c r="B95" i="6"/>
  <c r="B94" i="6"/>
  <c r="B92" i="6"/>
  <c r="B91" i="6"/>
  <c r="B90" i="6"/>
  <c r="B89" i="6"/>
  <c r="B88" i="6"/>
  <c r="B87" i="6"/>
  <c r="B86" i="6"/>
  <c r="B85" i="6"/>
  <c r="B84" i="6"/>
  <c r="B83" i="6"/>
  <c r="G83" i="6" s="1"/>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G17" i="6" s="1"/>
  <c r="B15" i="6"/>
  <c r="G15" i="6" s="1"/>
  <c r="H15" i="6" s="1"/>
  <c r="D15" i="6" s="1"/>
  <c r="B13" i="6"/>
  <c r="B12" i="6"/>
  <c r="G12" i="6" s="1"/>
  <c r="H12" i="6" s="1"/>
  <c r="B11" i="6"/>
  <c r="G11" i="6" s="1"/>
  <c r="H11" i="6" s="1"/>
  <c r="D11" i="6" s="1"/>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S51" i="4"/>
  <c r="T50" i="4" s="1"/>
  <c r="T51" i="4"/>
  <c r="U51" i="4" s="1"/>
  <c r="S50" i="4"/>
  <c r="S49" i="4"/>
  <c r="T49" i="4" s="1"/>
  <c r="S48" i="4"/>
  <c r="S47" i="4"/>
  <c r="T47" i="4" s="1"/>
  <c r="S46" i="4"/>
  <c r="S45" i="4"/>
  <c r="T45" i="4" s="1"/>
  <c r="S44" i="4"/>
  <c r="T44" i="4" s="1"/>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9" i="5" s="1"/>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B17" i="5"/>
  <c r="V17" i="5"/>
  <c r="E17" i="5"/>
  <c r="X17" i="5" s="1"/>
  <c r="V18" i="5"/>
  <c r="E18" i="5"/>
  <c r="X18" i="5" s="1"/>
  <c r="B19" i="5"/>
  <c r="V19" i="5"/>
  <c r="E19" i="5"/>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B186" i="5"/>
  <c r="V186" i="5"/>
  <c r="E186" i="5"/>
  <c r="X186" i="5" s="1"/>
  <c r="B187" i="5"/>
  <c r="V187" i="5"/>
  <c r="E187" i="5"/>
  <c r="X187" i="5" s="1"/>
  <c r="B188" i="5"/>
  <c r="V188" i="5"/>
  <c r="E188" i="5"/>
  <c r="X188" i="5" s="1"/>
  <c r="B189" i="5"/>
  <c r="V189" i="5"/>
  <c r="E189" i="5"/>
  <c r="X189" i="5" s="1"/>
  <c r="V190" i="5"/>
  <c r="E190" i="5"/>
  <c r="X190" i="5" s="1"/>
  <c r="V191" i="5"/>
  <c r="E191" i="5"/>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B255" i="5"/>
  <c r="V255" i="5"/>
  <c r="E255" i="5"/>
  <c r="B256" i="5"/>
  <c r="V256" i="5"/>
  <c r="E256" i="5"/>
  <c r="X256" i="5" s="1"/>
  <c r="B257" i="5"/>
  <c r="V257" i="5"/>
  <c r="E257" i="5"/>
  <c r="X257" i="5" s="1"/>
  <c r="B258" i="5"/>
  <c r="V258" i="5"/>
  <c r="E258" i="5"/>
  <c r="B259" i="5"/>
  <c r="V259" i="5"/>
  <c r="E259" i="5"/>
  <c r="X259" i="5" s="1"/>
  <c r="B260" i="5"/>
  <c r="V260" i="5"/>
  <c r="E260" i="5"/>
  <c r="X260" i="5" s="1"/>
  <c r="B261" i="5"/>
  <c r="V261" i="5"/>
  <c r="E261" i="5"/>
  <c r="X261" i="5" s="1"/>
  <c r="B262" i="5"/>
  <c r="V262" i="5"/>
  <c r="E262" i="5"/>
  <c r="X262" i="5" s="1"/>
  <c r="B263" i="5"/>
  <c r="V263" i="5"/>
  <c r="E263" i="5"/>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B279" i="5"/>
  <c r="V279" i="5"/>
  <c r="E279" i="5"/>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B288" i="5"/>
  <c r="V288" i="5"/>
  <c r="E288" i="5"/>
  <c r="X288" i="5" s="1"/>
  <c r="V289" i="5"/>
  <c r="E289" i="5"/>
  <c r="X289" i="5" s="1"/>
  <c r="V290" i="5"/>
  <c r="E290" i="5"/>
  <c r="X290" i="5" s="1"/>
  <c r="B291" i="5"/>
  <c r="V291" i="5"/>
  <c r="E291" i="5"/>
  <c r="X291" i="5" s="1"/>
  <c r="B292" i="5"/>
  <c r="V292" i="5"/>
  <c r="E292" i="5"/>
  <c r="X292" i="5" s="1"/>
  <c r="B293" i="5"/>
  <c r="V293" i="5"/>
  <c r="E293" i="5"/>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B372" i="5"/>
  <c r="V372" i="5"/>
  <c r="E372" i="5"/>
  <c r="X372" i="5" s="1"/>
  <c r="B373" i="5"/>
  <c r="V373" i="5"/>
  <c r="E373" i="5"/>
  <c r="X373" i="5" s="1"/>
  <c r="B374" i="5"/>
  <c r="V374" i="5"/>
  <c r="E374" i="5"/>
  <c r="B375" i="5"/>
  <c r="V375" i="5"/>
  <c r="E375" i="5"/>
  <c r="X375" i="5" s="1"/>
  <c r="B376" i="5"/>
  <c r="V376" i="5"/>
  <c r="E376" i="5"/>
  <c r="X376" i="5" s="1"/>
  <c r="B377" i="5"/>
  <c r="V377" i="5"/>
  <c r="E377" i="5"/>
  <c r="X377" i="5" s="1"/>
  <c r="B378" i="5"/>
  <c r="V378" i="5"/>
  <c r="E378" i="5"/>
  <c r="X378" i="5" s="1"/>
  <c r="B379" i="5"/>
  <c r="V379" i="5"/>
  <c r="E379" i="5"/>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V422" i="5"/>
  <c r="E422" i="5"/>
  <c r="X422" i="5" s="1"/>
  <c r="V423" i="5"/>
  <c r="E423" i="5"/>
  <c r="X423" i="5" s="1"/>
  <c r="V424" i="5"/>
  <c r="E424" i="5"/>
  <c r="X424" i="5" s="1"/>
  <c r="V425" i="5"/>
  <c r="E425" i="5"/>
  <c r="X425" i="5" s="1"/>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X783" i="5" s="1"/>
  <c r="V784" i="5"/>
  <c r="E784" i="5"/>
  <c r="X784" i="5" s="1"/>
  <c r="V785" i="5"/>
  <c r="E785" i="5"/>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V2504" i="5"/>
  <c r="E2504" i="5"/>
  <c r="X2504" i="5" s="1"/>
  <c r="C123" i="6"/>
  <c r="C122" i="6"/>
  <c r="C121" i="6"/>
  <c r="C120" i="6"/>
  <c r="G103" i="6"/>
  <c r="G102" i="6"/>
  <c r="G101" i="6"/>
  <c r="G100" i="6"/>
  <c r="G88" i="6"/>
  <c r="G87" i="6"/>
  <c r="G86" i="6"/>
  <c r="G85" i="6"/>
  <c r="G84"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9" i="6"/>
  <c r="H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1" i="6"/>
  <c r="G10" i="6"/>
  <c r="H10" i="6" s="1"/>
  <c r="G13" i="6"/>
  <c r="H13" i="6" s="1"/>
  <c r="D13" i="6" s="1"/>
  <c r="G6" i="6"/>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 i="5"/>
  <c r="X19" i="5"/>
  <c r="X27" i="5"/>
  <c r="X35" i="5"/>
  <c r="X43" i="5"/>
  <c r="X51" i="5"/>
  <c r="X59" i="5"/>
  <c r="X67" i="5"/>
  <c r="X75" i="5"/>
  <c r="X83" i="5"/>
  <c r="X91" i="5"/>
  <c r="X99" i="5"/>
  <c r="X107" i="5"/>
  <c r="X115" i="5"/>
  <c r="X123" i="5"/>
  <c r="X131" i="5"/>
  <c r="X139" i="5"/>
  <c r="X147" i="5"/>
  <c r="X161" i="5"/>
  <c r="X169" i="5"/>
  <c r="X177" i="5"/>
  <c r="X185" i="5"/>
  <c r="X191" i="5"/>
  <c r="X199" i="5"/>
  <c r="X207" i="5"/>
  <c r="X215" i="5"/>
  <c r="X223" i="5"/>
  <c r="X231" i="5"/>
  <c r="X239" i="5"/>
  <c r="X247" i="5"/>
  <c r="X254" i="5"/>
  <c r="X255" i="5"/>
  <c r="X258" i="5"/>
  <c r="X263" i="5"/>
  <c r="X271" i="5"/>
  <c r="X278" i="5"/>
  <c r="X279" i="5"/>
  <c r="X287" i="5"/>
  <c r="X293" i="5"/>
  <c r="X301" i="5"/>
  <c r="X309" i="5"/>
  <c r="X317" i="5"/>
  <c r="X325" i="5"/>
  <c r="X333" i="5"/>
  <c r="X341" i="5"/>
  <c r="X355" i="5"/>
  <c r="X363" i="5"/>
  <c r="X371" i="5"/>
  <c r="X374" i="5"/>
  <c r="X379" i="5"/>
  <c r="X387" i="5"/>
  <c r="X421" i="5"/>
  <c r="X429" i="5"/>
  <c r="X523" i="5"/>
  <c r="X601" i="5"/>
  <c r="X613" i="5"/>
  <c r="X755" i="5"/>
  <c r="X777" i="5"/>
  <c r="X785" i="5"/>
  <c r="X829" i="5"/>
  <c r="X841" i="5"/>
  <c r="X897" i="5"/>
  <c r="X1219" i="5"/>
  <c r="X1257" i="5"/>
  <c r="X1563" i="5"/>
  <c r="X1689" i="5"/>
  <c r="X1857" i="5"/>
  <c r="X249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8" i="5" l="1"/>
  <c r="C6" i="5"/>
  <c r="B10" i="5"/>
  <c r="B7" i="5"/>
  <c r="C11" i="5"/>
  <c r="B9" i="5"/>
  <c r="B6" i="5"/>
  <c r="C10" i="5"/>
  <c r="C7" i="5"/>
  <c r="B11" i="5"/>
  <c r="B8" i="5"/>
  <c r="B5" i="5"/>
  <c r="C5" i="5"/>
  <c r="C15" i="6"/>
  <c r="C11" i="6"/>
  <c r="C10" i="6"/>
  <c r="D10" i="6"/>
  <c r="C12" i="6"/>
  <c r="D12" i="6"/>
  <c r="D9" i="6"/>
  <c r="C9" i="6"/>
  <c r="C13" i="6"/>
  <c r="U20" i="4"/>
  <c r="V20" i="4" s="1"/>
  <c r="W20" i="4" s="1"/>
  <c r="X20" i="4" s="1"/>
  <c r="Y20" i="4" s="1"/>
  <c r="Q18" i="4"/>
  <c r="R18" i="4" s="1"/>
  <c r="Q19" i="4"/>
  <c r="R19" i="4" s="1"/>
  <c r="T46" i="4"/>
  <c r="U46" i="4" s="1"/>
  <c r="R15" i="4"/>
  <c r="T48" i="4"/>
  <c r="U47" i="4" s="1"/>
  <c r="Y21" i="4"/>
  <c r="Z21" i="4" s="1"/>
  <c r="T43" i="4"/>
  <c r="U43" i="4" s="1"/>
  <c r="T42" i="4"/>
  <c r="U42" i="4" s="1"/>
  <c r="U50" i="4"/>
  <c r="U49" i="4"/>
  <c r="U44" i="4"/>
  <c r="U45" i="4"/>
  <c r="V51" i="4"/>
  <c r="W51" i="4" s="1"/>
  <c r="V50" i="4"/>
  <c r="Q13" i="4"/>
  <c r="G114" i="4"/>
  <c r="G53" i="4"/>
  <c r="G41" i="4"/>
  <c r="G77" i="4"/>
  <c r="C5" i="6"/>
  <c r="D5" i="6"/>
  <c r="F112" i="6"/>
  <c r="F6" i="6"/>
  <c r="H6" i="6" s="1"/>
  <c r="D89" i="4"/>
  <c r="D65" i="4"/>
  <c r="D53" i="4"/>
  <c r="D41" i="4"/>
  <c r="C4" i="6"/>
  <c r="G65" i="4"/>
  <c r="G101" i="4"/>
  <c r="D101" i="4"/>
  <c r="D77" i="4"/>
  <c r="D114" i="4"/>
  <c r="V8" i="5" l="1"/>
  <c r="E8" i="5" s="1"/>
  <c r="X8" i="5" s="1"/>
  <c r="AB7" i="5"/>
  <c r="V7" i="5"/>
  <c r="G7" i="5" s="1"/>
  <c r="AB10" i="5"/>
  <c r="V10" i="5"/>
  <c r="AB6" i="5"/>
  <c r="V6" i="5"/>
  <c r="G6" i="5" s="1"/>
  <c r="V11" i="5"/>
  <c r="AB11" i="5"/>
  <c r="V9" i="5"/>
  <c r="AB8" i="5"/>
  <c r="AB9" i="5"/>
  <c r="V5" i="5"/>
  <c r="G5" i="5" s="1"/>
  <c r="AB5" i="5"/>
  <c r="F124" i="6"/>
  <c r="C124" i="6" s="1"/>
  <c r="R17" i="4"/>
  <c r="S16" i="4" s="1"/>
  <c r="S18" i="4"/>
  <c r="S19" i="4"/>
  <c r="T19" i="4" s="1"/>
  <c r="U19" i="4" s="1"/>
  <c r="V19" i="4" s="1"/>
  <c r="W19" i="4" s="1"/>
  <c r="X19" i="4" s="1"/>
  <c r="Y19" i="4" s="1"/>
  <c r="Z19" i="4" s="1"/>
  <c r="Z20" i="4"/>
  <c r="U48" i="4"/>
  <c r="V48" i="4" s="1"/>
  <c r="W50" i="4"/>
  <c r="X50" i="4" s="1"/>
  <c r="X51" i="4"/>
  <c r="Y51" i="4" s="1"/>
  <c r="V49" i="4"/>
  <c r="W49" i="4" s="1"/>
  <c r="R13" i="4"/>
  <c r="R14" i="4"/>
  <c r="V44" i="4"/>
  <c r="V45" i="4"/>
  <c r="V47" i="4"/>
  <c r="V46" i="4"/>
  <c r="V43" i="4"/>
  <c r="V42" i="4"/>
  <c r="W42" i="4" s="1"/>
  <c r="C6" i="6"/>
  <c r="D6" i="6"/>
  <c r="H112" i="6"/>
  <c r="C2" i="6"/>
  <c r="G8" i="5" l="1"/>
  <c r="H8" i="5"/>
  <c r="I8" i="5"/>
  <c r="J8" i="5"/>
  <c r="R8" i="5"/>
  <c r="F8" i="5"/>
  <c r="J9" i="5"/>
  <c r="I9" i="5"/>
  <c r="H9" i="5"/>
  <c r="E9" i="5"/>
  <c r="F9" i="5"/>
  <c r="R9" i="5"/>
  <c r="G9" i="5"/>
  <c r="H11" i="5"/>
  <c r="E11" i="5"/>
  <c r="F11" i="5"/>
  <c r="R11" i="5"/>
  <c r="J11" i="5"/>
  <c r="I11" i="5"/>
  <c r="R10" i="5"/>
  <c r="J10" i="5"/>
  <c r="I10" i="5"/>
  <c r="H10" i="5"/>
  <c r="E10" i="5"/>
  <c r="F10" i="5"/>
  <c r="G11" i="5"/>
  <c r="R7" i="5"/>
  <c r="J7" i="5"/>
  <c r="I7" i="5"/>
  <c r="H7" i="5"/>
  <c r="E7" i="5"/>
  <c r="F7" i="5"/>
  <c r="I6" i="5"/>
  <c r="H6" i="5"/>
  <c r="E6" i="5"/>
  <c r="F6" i="5"/>
  <c r="R6" i="5"/>
  <c r="J6" i="5"/>
  <c r="G10" i="5"/>
  <c r="I5" i="5"/>
  <c r="J5" i="5"/>
  <c r="E5" i="5"/>
  <c r="R5" i="5"/>
  <c r="F5" i="5"/>
  <c r="H5" i="5"/>
  <c r="G124" i="6" a="1"/>
  <c r="G124" i="6" s="1"/>
  <c r="H124" i="6" s="1"/>
  <c r="D124" i="6" s="1"/>
  <c r="S17" i="4"/>
  <c r="T18" i="4"/>
  <c r="U18" i="4" s="1"/>
  <c r="V18" i="4" s="1"/>
  <c r="W18" i="4" s="1"/>
  <c r="X18" i="4" s="1"/>
  <c r="Y18" i="4" s="1"/>
  <c r="Z18" i="4" s="1"/>
  <c r="T17" i="4"/>
  <c r="X49" i="4"/>
  <c r="Y49" i="4"/>
  <c r="Y50" i="4"/>
  <c r="Z50" i="4" s="1"/>
  <c r="S15" i="4"/>
  <c r="S14" i="4"/>
  <c r="S12" i="4"/>
  <c r="T12" i="4" s="1"/>
  <c r="S13" i="4"/>
  <c r="W45" i="4"/>
  <c r="W46" i="4"/>
  <c r="W48" i="4"/>
  <c r="X48" i="4" s="1"/>
  <c r="W47" i="4"/>
  <c r="W44" i="4"/>
  <c r="W43" i="4"/>
  <c r="Z51" i="4"/>
  <c r="AA51" i="4" s="1"/>
  <c r="D112" i="6"/>
  <c r="C112" i="6"/>
  <c r="S8" i="5"/>
  <c r="S5" i="5"/>
  <c r="X6" i="5" l="1"/>
  <c r="X9" i="5"/>
  <c r="X11" i="5"/>
  <c r="X7" i="5"/>
  <c r="X10" i="5"/>
  <c r="X5" i="5"/>
  <c r="Y48" i="4"/>
  <c r="AB51" i="4"/>
  <c r="AC51" i="4" s="1"/>
  <c r="T13" i="4"/>
  <c r="T14" i="4"/>
  <c r="AA50" i="4"/>
  <c r="AB50" i="4" s="1"/>
  <c r="AA49" i="4"/>
  <c r="T16" i="4"/>
  <c r="T15" i="4"/>
  <c r="X43" i="4"/>
  <c r="X42" i="4"/>
  <c r="Y42" i="4" s="1"/>
  <c r="Z49" i="4"/>
  <c r="Z48" i="4"/>
  <c r="X47" i="4"/>
  <c r="Y47" i="4" s="1"/>
  <c r="X46" i="4"/>
  <c r="X44" i="4"/>
  <c r="X45" i="4"/>
  <c r="T8" i="5"/>
  <c r="S11" i="5"/>
  <c r="S7" i="5"/>
  <c r="S6" i="5"/>
  <c r="S10" i="5"/>
  <c r="S9" i="5"/>
  <c r="T5" i="5"/>
  <c r="Z47" i="4" l="1"/>
  <c r="AC50" i="4"/>
  <c r="Y46" i="4"/>
  <c r="Z46" i="4" s="1"/>
  <c r="Y45" i="4"/>
  <c r="AB49" i="4"/>
  <c r="AC49" i="4" s="1"/>
  <c r="AA47" i="4"/>
  <c r="AA48" i="4"/>
  <c r="AB48" i="4" s="1"/>
  <c r="U13" i="4"/>
  <c r="U12" i="4"/>
  <c r="V12" i="4" s="1"/>
  <c r="U15" i="4"/>
  <c r="U14" i="4"/>
  <c r="Y44" i="4"/>
  <c r="Y43" i="4"/>
  <c r="U17" i="4"/>
  <c r="V17" i="4" s="1"/>
  <c r="U16" i="4"/>
  <c r="T11" i="5"/>
  <c r="T6" i="5"/>
  <c r="T7" i="5"/>
  <c r="T10" i="5"/>
  <c r="T9" i="5"/>
  <c r="AA46" i="4" l="1"/>
  <c r="AB46" i="4" s="1"/>
  <c r="AC48" i="4"/>
  <c r="Z42" i="4"/>
  <c r="AA42" i="4" s="1"/>
  <c r="Z43" i="4"/>
  <c r="Z44" i="4"/>
  <c r="Z45" i="4"/>
  <c r="AA45" i="4" s="1"/>
  <c r="V14" i="4"/>
  <c r="V13" i="4"/>
  <c r="V16" i="4"/>
  <c r="W16" i="4" s="1"/>
  <c r="V15" i="4"/>
  <c r="W17" i="4"/>
  <c r="X17" i="4" s="1"/>
  <c r="AB47" i="4"/>
  <c r="AC47" i="4" s="1"/>
  <c r="AB45" i="4" l="1"/>
  <c r="AC45" i="4" s="1"/>
  <c r="AC46" i="4"/>
  <c r="AA43" i="4"/>
  <c r="AA44" i="4"/>
  <c r="AB44" i="4" s="1"/>
  <c r="Y17" i="4"/>
  <c r="Z17" i="4" s="1"/>
  <c r="W15" i="4"/>
  <c r="X15" i="4" s="1"/>
  <c r="W14" i="4"/>
  <c r="W13" i="4"/>
  <c r="W12" i="4"/>
  <c r="X12" i="4" s="1"/>
  <c r="AC44" i="4" l="1"/>
  <c r="AB42" i="4"/>
  <c r="AC42" i="4" s="1"/>
  <c r="AB43" i="4"/>
  <c r="AC43" i="4" s="1"/>
  <c r="X13" i="4"/>
  <c r="X14" i="4"/>
  <c r="Y14" i="4" s="1"/>
  <c r="X16" i="4"/>
  <c r="Y16" i="4" s="1"/>
  <c r="Y13" i="4" l="1"/>
  <c r="Z13" i="4" s="1"/>
  <c r="Y12" i="4"/>
  <c r="Z12" i="4" s="1"/>
  <c r="Y15" i="4"/>
  <c r="Z15" i="4" s="1"/>
  <c r="AA13" i="4" l="1" a="1"/>
  <c r="AA13" i="4" s="1"/>
  <c r="AA12" i="4"/>
  <c r="Z14" i="4"/>
  <c r="Z16" i="4"/>
  <c r="AA14" i="4" l="1" a="1"/>
  <c r="AA14" i="4" s="1"/>
  <c r="A114" i="6"/>
  <c r="G114" i="6" s="1"/>
  <c r="B30" i="4"/>
  <c r="A115" i="6"/>
  <c r="G115" i="6" s="1"/>
  <c r="B31" i="4"/>
  <c r="B32" i="4" l="1"/>
  <c r="A116" i="6"/>
  <c r="G116" i="6" s="1"/>
  <c r="AA15" i="4" a="1"/>
  <c r="AA15" i="4" s="1"/>
  <c r="A17" i="6"/>
  <c r="G7" i="6"/>
  <c r="H7" i="6" s="1"/>
  <c r="O30" i="4"/>
  <c r="A18" i="6"/>
  <c r="O31" i="4"/>
  <c r="AA16" i="4" l="1" a="1"/>
  <c r="AA16" i="4" s="1"/>
  <c r="AA17" i="4" s="1" a="1"/>
  <c r="AA17" i="4" s="1"/>
  <c r="P42" i="4"/>
  <c r="B42" i="4" s="1"/>
  <c r="A28" i="6" s="1"/>
  <c r="P54" i="4"/>
  <c r="D7" i="6"/>
  <c r="C7" i="6"/>
  <c r="O32" i="4"/>
  <c r="A19" i="6"/>
  <c r="F39" i="6"/>
  <c r="F28" i="6"/>
  <c r="H28" i="6" s="1"/>
  <c r="F17" i="6"/>
  <c r="H17" i="6" s="1"/>
  <c r="B33" i="4"/>
  <c r="A117" i="6"/>
  <c r="G117" i="6" s="1"/>
  <c r="P55" i="4"/>
  <c r="P43" i="4"/>
  <c r="B43" i="4" s="1"/>
  <c r="A29" i="6" s="1"/>
  <c r="F29" i="6"/>
  <c r="H29" i="6" s="1"/>
  <c r="F18" i="6"/>
  <c r="H18" i="6" s="1"/>
  <c r="F40" i="6"/>
  <c r="B35" i="4" l="1"/>
  <c r="A119" i="6"/>
  <c r="G119" i="6" s="1"/>
  <c r="B34" i="4"/>
  <c r="A118" i="6"/>
  <c r="G118" i="6" s="1"/>
  <c r="AA18" i="4" a="1"/>
  <c r="AA18" i="4" s="1"/>
  <c r="B36" i="4" s="1"/>
  <c r="D18" i="6"/>
  <c r="C18" i="6"/>
  <c r="D17" i="6"/>
  <c r="C17" i="6"/>
  <c r="F99" i="6"/>
  <c r="H99" i="6" s="1"/>
  <c r="F51" i="6"/>
  <c r="H40" i="6"/>
  <c r="F115" i="6"/>
  <c r="H115" i="6" s="1"/>
  <c r="B137" i="4"/>
  <c r="A111" i="6" s="1"/>
  <c r="B115" i="4"/>
  <c r="A94" i="6" s="1"/>
  <c r="B135" i="4"/>
  <c r="A110" i="6" s="1"/>
  <c r="B133" i="4"/>
  <c r="A109" i="6" s="1"/>
  <c r="B131" i="4"/>
  <c r="A108" i="6" s="1"/>
  <c r="B119" i="4"/>
  <c r="A97" i="6" s="1"/>
  <c r="B117" i="4"/>
  <c r="A95" i="6" s="1"/>
  <c r="B66" i="4"/>
  <c r="A50" i="6" s="1"/>
  <c r="B78" i="4"/>
  <c r="A61" i="6" s="1"/>
  <c r="B102" i="4"/>
  <c r="A83" i="6" s="1"/>
  <c r="B54" i="4"/>
  <c r="A39" i="6" s="1"/>
  <c r="B120" i="4"/>
  <c r="A98" i="6" s="1"/>
  <c r="B90" i="4"/>
  <c r="A72" i="6" s="1"/>
  <c r="D29" i="6"/>
  <c r="C29" i="6"/>
  <c r="K115" i="6"/>
  <c r="D28" i="6"/>
  <c r="K114" i="6"/>
  <c r="C28" i="6"/>
  <c r="B67" i="4"/>
  <c r="A51" i="6" s="1"/>
  <c r="B79" i="4"/>
  <c r="A62" i="6" s="1"/>
  <c r="B91" i="4"/>
  <c r="A73" i="6" s="1"/>
  <c r="B55" i="4"/>
  <c r="A40" i="6" s="1"/>
  <c r="B121" i="4"/>
  <c r="A99" i="6" s="1"/>
  <c r="B103" i="4"/>
  <c r="A84" i="6" s="1"/>
  <c r="H39" i="6"/>
  <c r="F50" i="6"/>
  <c r="F98" i="6"/>
  <c r="H98" i="6" s="1"/>
  <c r="F114" i="6"/>
  <c r="A20" i="6"/>
  <c r="O33" i="4"/>
  <c r="F41" i="6"/>
  <c r="F19" i="6"/>
  <c r="H19" i="6" s="1"/>
  <c r="F30" i="6"/>
  <c r="H30" i="6" s="1"/>
  <c r="P56" i="4"/>
  <c r="P44" i="4"/>
  <c r="B44" i="4" s="1"/>
  <c r="A30" i="6" s="1"/>
  <c r="A21" i="6"/>
  <c r="O34" i="4"/>
  <c r="O35" i="4"/>
  <c r="A22" i="6"/>
  <c r="AA19" i="4" l="1" a="1"/>
  <c r="AA19" i="4" s="1"/>
  <c r="A121" i="6" s="1"/>
  <c r="A120" i="6"/>
  <c r="H51" i="6"/>
  <c r="F62" i="6"/>
  <c r="H114" i="6"/>
  <c r="B2" i="6"/>
  <c r="D99" i="6"/>
  <c r="C99" i="6"/>
  <c r="A23" i="6"/>
  <c r="O36" i="4"/>
  <c r="D40" i="6"/>
  <c r="C40" i="6"/>
  <c r="AA20" i="4" a="1"/>
  <c r="AA20" i="4" s="1"/>
  <c r="F44" i="6"/>
  <c r="F22" i="6"/>
  <c r="H22" i="6" s="1"/>
  <c r="F33" i="6"/>
  <c r="H33" i="6" s="1"/>
  <c r="C30" i="6"/>
  <c r="D30" i="6"/>
  <c r="K116" i="6"/>
  <c r="C98" i="6"/>
  <c r="D98" i="6"/>
  <c r="P47" i="4"/>
  <c r="B47" i="4" s="1"/>
  <c r="A33" i="6" s="1"/>
  <c r="P59" i="4"/>
  <c r="D19" i="6"/>
  <c r="C19" i="6"/>
  <c r="H50" i="6"/>
  <c r="F61" i="6"/>
  <c r="P46" i="4"/>
  <c r="B46" i="4" s="1"/>
  <c r="A32" i="6" s="1"/>
  <c r="P58" i="4"/>
  <c r="F116" i="6"/>
  <c r="H116" i="6" s="1"/>
  <c r="H41" i="6"/>
  <c r="F100" i="6"/>
  <c r="H100" i="6" s="1"/>
  <c r="F52" i="6"/>
  <c r="D39" i="6"/>
  <c r="C39" i="6"/>
  <c r="F43" i="6"/>
  <c r="F21" i="6"/>
  <c r="H21" i="6" s="1"/>
  <c r="F32" i="6"/>
  <c r="H32" i="6" s="1"/>
  <c r="P57" i="4"/>
  <c r="P45" i="4"/>
  <c r="B45" i="4" s="1"/>
  <c r="A31" i="6" s="1"/>
  <c r="F31" i="6"/>
  <c r="H31" i="6" s="1"/>
  <c r="F42" i="6"/>
  <c r="F20" i="6"/>
  <c r="H20" i="6" s="1"/>
  <c r="B92" i="4"/>
  <c r="A74" i="6" s="1"/>
  <c r="B80" i="4"/>
  <c r="A63" i="6" s="1"/>
  <c r="B122" i="4"/>
  <c r="A100" i="6" s="1"/>
  <c r="B104" i="4"/>
  <c r="A85" i="6" s="1"/>
  <c r="B68" i="4"/>
  <c r="A52" i="6" s="1"/>
  <c r="B56" i="4"/>
  <c r="A41" i="6" s="1"/>
  <c r="D115" i="6"/>
  <c r="C115" i="6"/>
  <c r="B37" i="4" l="1"/>
  <c r="B123" i="4"/>
  <c r="A101" i="6" s="1"/>
  <c r="B57" i="4"/>
  <c r="A42" i="6" s="1"/>
  <c r="B105" i="4"/>
  <c r="A86" i="6" s="1"/>
  <c r="B81" i="4"/>
  <c r="A64" i="6" s="1"/>
  <c r="B69" i="4"/>
  <c r="A53" i="6" s="1"/>
  <c r="B93" i="4"/>
  <c r="A75" i="6" s="1"/>
  <c r="K119" i="6"/>
  <c r="C33" i="6"/>
  <c r="D33" i="6"/>
  <c r="A24" i="6"/>
  <c r="O37" i="4"/>
  <c r="D100" i="6"/>
  <c r="C100" i="6"/>
  <c r="D32" i="6"/>
  <c r="K118" i="6"/>
  <c r="C32" i="6"/>
  <c r="B59" i="4"/>
  <c r="A44" i="6" s="1"/>
  <c r="B83" i="4"/>
  <c r="A66" i="6" s="1"/>
  <c r="B125" i="4"/>
  <c r="A103" i="6" s="1"/>
  <c r="B107" i="4"/>
  <c r="A88" i="6" s="1"/>
  <c r="B95" i="4"/>
  <c r="A77" i="6" s="1"/>
  <c r="B71" i="4"/>
  <c r="A55" i="6" s="1"/>
  <c r="D22" i="6"/>
  <c r="C22" i="6"/>
  <c r="P48" i="4"/>
  <c r="B48" i="4" s="1"/>
  <c r="A34" i="6" s="1"/>
  <c r="P60" i="4"/>
  <c r="C41" i="6"/>
  <c r="D41" i="6"/>
  <c r="F103" i="6"/>
  <c r="H103" i="6" s="1"/>
  <c r="H44" i="6"/>
  <c r="F55" i="6"/>
  <c r="F119" i="6"/>
  <c r="H119" i="6" s="1"/>
  <c r="B38" i="4"/>
  <c r="A122" i="6"/>
  <c r="AA21" i="4" a="1"/>
  <c r="AA21" i="4" s="1"/>
  <c r="H43" i="6"/>
  <c r="F118" i="6"/>
  <c r="H118" i="6" s="1"/>
  <c r="F54" i="6"/>
  <c r="F102" i="6"/>
  <c r="H102" i="6" s="1"/>
  <c r="D20" i="6"/>
  <c r="C20" i="6"/>
  <c r="H61" i="6"/>
  <c r="F72" i="6"/>
  <c r="D114" i="6"/>
  <c r="C114" i="6"/>
  <c r="H42" i="6"/>
  <c r="F101" i="6"/>
  <c r="H101" i="6" s="1"/>
  <c r="F117" i="6"/>
  <c r="H117" i="6" s="1"/>
  <c r="F53" i="6"/>
  <c r="F94" i="6"/>
  <c r="D50" i="6"/>
  <c r="C50" i="6"/>
  <c r="F73" i="6"/>
  <c r="H62" i="6"/>
  <c r="D116" i="6"/>
  <c r="C116" i="6"/>
  <c r="D21" i="6"/>
  <c r="C21" i="6"/>
  <c r="B70" i="4"/>
  <c r="A54" i="6" s="1"/>
  <c r="B58" i="4"/>
  <c r="A43" i="6" s="1"/>
  <c r="B124" i="4"/>
  <c r="A102" i="6" s="1"/>
  <c r="B106" i="4"/>
  <c r="A87" i="6" s="1"/>
  <c r="B82" i="4"/>
  <c r="A65" i="6" s="1"/>
  <c r="B94" i="4"/>
  <c r="A76" i="6" s="1"/>
  <c r="D31" i="6"/>
  <c r="C31" i="6"/>
  <c r="K117" i="6"/>
  <c r="F63" i="6"/>
  <c r="H52" i="6"/>
  <c r="D51" i="6"/>
  <c r="C51" i="6"/>
  <c r="C117" i="6" l="1"/>
  <c r="D117" i="6"/>
  <c r="H55" i="6"/>
  <c r="F66" i="6"/>
  <c r="D101" i="6"/>
  <c r="C101" i="6"/>
  <c r="D102" i="6"/>
  <c r="C102" i="6"/>
  <c r="D44" i="6"/>
  <c r="C44" i="6"/>
  <c r="D119" i="6"/>
  <c r="C119" i="6"/>
  <c r="D42" i="6"/>
  <c r="C42" i="6"/>
  <c r="D103" i="6"/>
  <c r="C103" i="6"/>
  <c r="H53" i="6"/>
  <c r="F64" i="6"/>
  <c r="D118" i="6"/>
  <c r="C118" i="6"/>
  <c r="A25" i="6"/>
  <c r="O38" i="4"/>
  <c r="D62" i="6"/>
  <c r="C62" i="6"/>
  <c r="H54" i="6"/>
  <c r="F65" i="6"/>
  <c r="C52" i="6"/>
  <c r="D52" i="6"/>
  <c r="F84" i="6"/>
  <c r="H84" i="6" s="1"/>
  <c r="H73" i="6"/>
  <c r="H63" i="6"/>
  <c r="F74" i="6"/>
  <c r="D43" i="6"/>
  <c r="C43" i="6"/>
  <c r="P49" i="4"/>
  <c r="B49" i="4" s="1"/>
  <c r="A35" i="6" s="1"/>
  <c r="P61" i="4"/>
  <c r="A123" i="6"/>
  <c r="B39" i="4"/>
  <c r="AA22" i="4"/>
  <c r="AA23" i="4" s="1"/>
  <c r="B96" i="4"/>
  <c r="A78" i="6" s="1"/>
  <c r="B84" i="4"/>
  <c r="A67" i="6" s="1"/>
  <c r="B72" i="4"/>
  <c r="A56" i="6" s="1"/>
  <c r="B126" i="4"/>
  <c r="A104" i="6" s="1"/>
  <c r="B108" i="4"/>
  <c r="A89" i="6" s="1"/>
  <c r="B60" i="4"/>
  <c r="A45" i="6" s="1"/>
  <c r="F83" i="6"/>
  <c r="H83" i="6" s="1"/>
  <c r="H72" i="6"/>
  <c r="F111" i="6"/>
  <c r="H111" i="6" s="1"/>
  <c r="F95" i="6"/>
  <c r="F110" i="6"/>
  <c r="H110" i="6" s="1"/>
  <c r="F108" i="6"/>
  <c r="H108" i="6" s="1"/>
  <c r="F109" i="6"/>
  <c r="H109" i="6" s="1"/>
  <c r="H94" i="6"/>
  <c r="D61" i="6"/>
  <c r="C61" i="6"/>
  <c r="D63" i="6" l="1"/>
  <c r="C63" i="6"/>
  <c r="H74" i="6"/>
  <c r="F85" i="6"/>
  <c r="H85" i="6" s="1"/>
  <c r="P50" i="4"/>
  <c r="B50" i="4" s="1"/>
  <c r="A36" i="6" s="1"/>
  <c r="P62" i="4"/>
  <c r="O39" i="4"/>
  <c r="A26" i="6"/>
  <c r="D72" i="6"/>
  <c r="C72" i="6"/>
  <c r="D83" i="6"/>
  <c r="C83" i="6"/>
  <c r="D84" i="6"/>
  <c r="C84" i="6"/>
  <c r="C111" i="6"/>
  <c r="D111" i="6"/>
  <c r="B85" i="4"/>
  <c r="A68" i="6" s="1"/>
  <c r="B97" i="4"/>
  <c r="A79" i="6" s="1"/>
  <c r="B109" i="4"/>
  <c r="A90" i="6" s="1"/>
  <c r="B61" i="4"/>
  <c r="A46" i="6" s="1"/>
  <c r="B127" i="4"/>
  <c r="A105" i="6" s="1"/>
  <c r="B73" i="4"/>
  <c r="A57" i="6" s="1"/>
  <c r="F77" i="6"/>
  <c r="H66" i="6"/>
  <c r="C73" i="6"/>
  <c r="D73" i="6"/>
  <c r="D94" i="6"/>
  <c r="C94" i="6"/>
  <c r="C109" i="6"/>
  <c r="D109" i="6"/>
  <c r="D55" i="6"/>
  <c r="C55" i="6"/>
  <c r="H95" i="6"/>
  <c r="F96" i="6"/>
  <c r="H96" i="6" s="1"/>
  <c r="Q41" i="4"/>
  <c r="B41" i="4" s="1"/>
  <c r="A27" i="6" s="1"/>
  <c r="Q53" i="4"/>
  <c r="D108" i="6"/>
  <c r="C108" i="6"/>
  <c r="F76" i="6"/>
  <c r="H65" i="6"/>
  <c r="F75" i="6"/>
  <c r="H64" i="6"/>
  <c r="C110" i="6"/>
  <c r="D110" i="6"/>
  <c r="D54" i="6"/>
  <c r="C54" i="6"/>
  <c r="C53" i="6"/>
  <c r="D53" i="6"/>
  <c r="B110" i="4" l="1"/>
  <c r="A91" i="6" s="1"/>
  <c r="B98" i="4"/>
  <c r="A80" i="6" s="1"/>
  <c r="B62" i="4"/>
  <c r="A47" i="6" s="1"/>
  <c r="B86" i="4"/>
  <c r="A69" i="6" s="1"/>
  <c r="B74" i="4"/>
  <c r="A58" i="6" s="1"/>
  <c r="B128" i="4"/>
  <c r="A106" i="6" s="1"/>
  <c r="P51" i="4"/>
  <c r="B51" i="4" s="1"/>
  <c r="A37" i="6" s="1"/>
  <c r="P63" i="4"/>
  <c r="F87" i="6"/>
  <c r="H87" i="6" s="1"/>
  <c r="H76" i="6"/>
  <c r="F88" i="6"/>
  <c r="H88" i="6" s="1"/>
  <c r="H77" i="6"/>
  <c r="C85" i="6"/>
  <c r="D85" i="6"/>
  <c r="D74" i="6"/>
  <c r="C74" i="6"/>
  <c r="C65" i="6"/>
  <c r="D65" i="6"/>
  <c r="D66" i="6"/>
  <c r="C66" i="6"/>
  <c r="C64" i="6"/>
  <c r="D64" i="6"/>
  <c r="B77" i="4"/>
  <c r="A60" i="6" s="1"/>
  <c r="B101" i="4"/>
  <c r="A82" i="6" s="1"/>
  <c r="B65" i="4"/>
  <c r="A49" i="6" s="1"/>
  <c r="B89" i="4"/>
  <c r="A71" i="6" s="1"/>
  <c r="B53" i="4"/>
  <c r="A38" i="6" s="1"/>
  <c r="D96" i="6"/>
  <c r="C96" i="6"/>
  <c r="F86" i="6"/>
  <c r="H86" i="6" s="1"/>
  <c r="H75" i="6"/>
  <c r="D95" i="6"/>
  <c r="C95" i="6"/>
  <c r="D75" i="6" l="1"/>
  <c r="C75" i="6"/>
  <c r="H125" i="6"/>
  <c r="D2" i="6" s="1"/>
  <c r="B63" i="4"/>
  <c r="A48" i="6" s="1"/>
  <c r="B129" i="4"/>
  <c r="A107" i="6" s="1"/>
  <c r="B111" i="4"/>
  <c r="A92" i="6" s="1"/>
  <c r="B75" i="4"/>
  <c r="A59" i="6" s="1"/>
  <c r="B99" i="4"/>
  <c r="A81" i="6" s="1"/>
  <c r="B87" i="4"/>
  <c r="A70" i="6" s="1"/>
  <c r="C86" i="6"/>
  <c r="D86" i="6"/>
  <c r="D77" i="6"/>
  <c r="C77" i="6"/>
  <c r="D88" i="6"/>
  <c r="C88" i="6"/>
  <c r="D76" i="6"/>
  <c r="C76" i="6"/>
  <c r="D87" i="6"/>
  <c r="C87" i="6"/>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<sst xmlns="http://schemas.openxmlformats.org/spreadsheetml/2006/main" count="27987" uniqueCount="20064">
  <si>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</si>
  <si>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</si>
  <si>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</si>
  <si>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</si>
  <si>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</si>
  <si>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</si>
  <si>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</si>
  <si>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</si>
  <si>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</si>
  <si>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</si>
  <si>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</si>
  <si>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</si>
  <si>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</si>
  <si>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</si>
  <si>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</si>
  <si>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</si>
  <si>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</si>
  <si>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</si>
  <si>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</si>
  <si>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</si>
  <si>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</si>
  <si>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</si>
  <si>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</si>
  <si>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</si>
  <si>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</si>
  <si>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</si>
  <si>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</si>
  <si>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</si>
  <si>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</si>
  <si>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</si>
  <si>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</si>
  <si>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</si>
  <si>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</si>
  <si>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</si>
  <si>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</si>
  <si>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</si>
  <si>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</si>
  <si>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</si>
  <si>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</si>
  <si>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</si>
  <si>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</si>
  <si>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</si>
  <si>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</si>
  <si>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</si>
  <si>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</si>
  <si>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</si>
  <si>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</si>
  <si>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</si>
  <si>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</si>
  <si>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</si>
  <si>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</si>
  <si>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</si>
  <si>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</si>
  <si>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</si>
  <si>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</si>
  <si>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</si>
  <si>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</si>
  <si>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</si>
  <si>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</si>
  <si>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</si>
  <si>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</si>
  <si>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</si>
  <si>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</si>
  <si>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</si>
  <si>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</si>
  <si>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</si>
  <si>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</si>
  <si>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</si>
  <si>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</si>
  <si>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</si>
  <si>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</si>
  <si>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</si>
  <si>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</si>
  <si>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</si>
  <si>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</si>
  <si>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</si>
  <si>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</si>
  <si>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</si>
  <si>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</si>
  <si>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</si>
  <si>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</si>
  <si>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</si>
  <si>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</si>
  <si>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</si>
  <si>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</si>
  <si>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</si>
  <si>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</si>
  <si>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</si>
  <si>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</si>
  <si>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</si>
  <si>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</si>
  <si>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</si>
  <si>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</si>
  <si>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</si>
  <si>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</si>
  <si>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</si>
  <si>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</si>
  <si>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</si>
  <si>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</si>
  <si>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</si>
  <si>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</si>
  <si>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</si>
  <si>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</si>
  <si>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</si>
  <si>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</si>
  <si>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</si>
  <si>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</si>
  <si>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</si>
  <si>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</si>
  <si>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</si>
  <si>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</si>
  <si>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</si>
  <si>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</si>
  <si>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</si>
  <si>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</si>
  <si>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</si>
  <si>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</si>
  <si>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</si>
  <si>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</si>
  <si>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</si>
  <si>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</si>
  <si>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</si>
  <si>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</si>
  <si>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</si>
  <si>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</si>
  <si>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</si>
  <si>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</si>
  <si>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</si>
  <si>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</si>
  <si>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</si>
  <si>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</si>
  <si>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</si>
  <si>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</si>
  <si>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</si>
  <si>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</si>
  <si>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</si>
  <si>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</si>
  <si>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</si>
  <si>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</si>
  <si>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</si>
  <si>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</si>
  <si>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</si>
  <si>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</si>
  <si>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</si>
  <si>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</si>
  <si>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</si>
  <si>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</si>
  <si>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</si>
  <si>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</si>
  <si>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</si>
  <si>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</si>
  <si>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</si>
  <si>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</si>
  <si>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</si>
  <si>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</si>
  <si>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</si>
  <si>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</si>
  <si>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</si>
  <si>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</si>
  <si>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</si>
  <si>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</si>
  <si>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</si>
  <si>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</si>
  <si>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</si>
  <si>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</si>
  <si>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</si>
  <si>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</si>
  <si>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</si>
  <si>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</si>
  <si>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</si>
  <si>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</si>
  <si>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</si>
  <si>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</si>
  <si>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</si>
  <si>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</si>
  <si>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</si>
  <si>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</si>
  <si>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</si>
  <si>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</si>
  <si>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</si>
  <si>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</si>
  <si>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</si>
  <si>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</si>
  <si>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</si>
  <si>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</si>
  <si>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</si>
  <si>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</si>
  <si>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</si>
  <si>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</si>
  <si>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</si>
  <si>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</si>
  <si>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</si>
  <si>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</si>
  <si>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</si>
  <si>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</si>
  <si>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</si>
  <si>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</si>
  <si>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</si>
  <si>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</si>
  <si>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</si>
  <si>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</si>
  <si>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</si>
  <si>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</si>
  <si>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</si>
  <si>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</si>
  <si>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</si>
  <si>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</si>
  <si>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</si>
  <si>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</si>
  <si>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</si>
  <si>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</si>
  <si>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</si>
  <si>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</si>
  <si>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</si>
  <si>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</si>
  <si>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</si>
  <si>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</si>
  <si>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</si>
  <si>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</si>
  <si>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</si>
  <si>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</si>
  <si>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</si>
  <si>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</si>
  <si>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</si>
  <si>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</si>
  <si>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</si>
  <si>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</si>
  <si>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</si>
  <si>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</si>
  <si>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</si>
  <si>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</si>
  <si>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</si>
  <si>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</si>
  <si>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</si>
  <si>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</si>
  <si>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</si>
  <si>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</si>
  <si>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</si>
  <si>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</si>
  <si>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</si>
  <si>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</si>
  <si>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</si>
  <si>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</si>
  <si>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</si>
  <si>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</si>
  <si>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</si>
  <si>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</si>
  <si>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</si>
  <si>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</si>
  <si>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</si>
  <si>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</si>
  <si>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</si>
  <si>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</si>
  <si>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</si>
  <si>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</si>
  <si>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</si>
  <si>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</si>
  <si>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</si>
  <si>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</si>
  <si>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</si>
  <si>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</si>
  <si>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</si>
  <si>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</si>
  <si>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</si>
  <si>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</si>
  <si>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</si>
  <si>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</si>
  <si>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</si>
  <si>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</si>
  <si>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</si>
  <si>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</si>
  <si>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</si>
  <si>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</si>
  <si>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</si>
  <si>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</si>
  <si>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</si>
  <si>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</si>
  <si>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</si>
  <si>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</si>
  <si>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</si>
  <si>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</si>
  <si>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</si>
  <si>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</si>
  <si>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</si>
  <si>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</si>
  <si>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</si>
  <si>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</si>
  <si>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</si>
  <si>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</si>
  <si>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</si>
  <si>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</si>
  <si>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</si>
  <si>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</si>
  <si>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</si>
  <si>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</si>
  <si>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</si>
  <si>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</si>
  <si>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</si>
  <si>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</si>
  <si>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</si>
  <si>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</si>
  <si>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</si>
  <si>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</si>
  <si>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</si>
  <si>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</si>
  <si>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</si>
  <si>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</si>
  <si>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</si>
  <si>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</si>
  <si>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</si>
  <si>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</si>
  <si>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</si>
  <si>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</si>
  <si>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</si>
  <si>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</si>
  <si>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</si>
  <si>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</si>
  <si>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</si>
  <si>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</si>
  <si>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</si>
  <si>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</si>
  <si>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</si>
  <si>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</si>
  <si>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</si>
  <si>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</si>
  <si>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</si>
  <si>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</si>
  <si>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</si>
  <si>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</si>
  <si>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</si>
  <si>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</si>
  <si>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</si>
  <si>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</si>
  <si>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</si>
  <si>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</si>
  <si>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</si>
  <si>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</si>
  <si>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</si>
  <si>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</si>
  <si>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</si>
  <si>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</si>
  <si>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</si>
  <si>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</si>
  <si>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</si>
  <si>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</si>
  <si>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</si>
  <si>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</si>
  <si>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</si>
  <si>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</si>
  <si>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</si>
  <si>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</si>
  <si>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</si>
  <si>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</si>
  <si>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</si>
  <si>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</si>
  <si>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</si>
  <si>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</si>
  <si>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</si>
  <si>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</si>
  <si>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</si>
  <si>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</si>
  <si>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</si>
  <si>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</si>
  <si>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</si>
  <si>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</si>
  <si>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</si>
  <si>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</si>
  <si>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</si>
  <si>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</si>
  <si>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</si>
  <si>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</si>
  <si>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</si>
  <si>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</si>
  <si>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</si>
  <si>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</si>
  <si>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</si>
  <si>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</si>
  <si>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</si>
  <si>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</si>
  <si>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</si>
  <si>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</si>
  <si>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</si>
  <si>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</si>
  <si>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</si>
  <si>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</si>
  <si>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</si>
  <si>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</si>
  <si>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</si>
  <si>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</si>
  <si>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</si>
  <si>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</si>
  <si>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</si>
  <si>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</si>
  <si>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</si>
  <si>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</si>
  <si>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</si>
  <si>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</si>
  <si>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</si>
  <si>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</si>
  <si>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</si>
  <si>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</si>
  <si>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</si>
  <si>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</si>
  <si>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</si>
  <si>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</si>
  <si>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</si>
  <si>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</si>
  <si>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</si>
  <si>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</si>
  <si>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</si>
  <si>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</si>
  <si>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</si>
  <si>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</si>
  <si>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</si>
  <si>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</si>
  <si>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</si>
  <si>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</si>
  <si>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</si>
  <si>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</si>
  <si>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</si>
  <si>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</si>
  <si>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</si>
  <si>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</si>
  <si>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</si>
  <si>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</si>
  <si>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</si>
  <si>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</si>
  <si>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</si>
  <si>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</si>
  <si>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</si>
  <si>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</si>
  <si>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</si>
  <si>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</si>
  <si>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</si>
  <si>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</si>
  <si>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</si>
  <si>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</si>
  <si>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</si>
  <si>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</si>
  <si>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</si>
  <si>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</si>
  <si>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</si>
  <si>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</si>
  <si>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</si>
  <si>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</si>
  <si>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</si>
  <si>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</si>
  <si>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</si>
  <si>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</si>
  <si>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</si>
  <si>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</si>
  <si>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</si>
  <si>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</si>
  <si>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</si>
  <si>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</si>
  <si>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</si>
  <si>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</si>
  <si>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</si>
  <si>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</si>
  <si>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</si>
  <si>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</si>
  <si>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</si>
  <si>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</si>
  <si>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</si>
  <si>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</si>
  <si>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</si>
  <si>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</si>
  <si>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</si>
  <si>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</si>
  <si>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</si>
  <si>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</si>
  <si>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</si>
  <si>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</si>
  <si>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</si>
  <si>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</si>
  <si>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</si>
  <si>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</si>
  <si>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</si>
  <si>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</si>
  <si>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</si>
  <si>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</si>
  <si>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</si>
  <si>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</si>
  <si>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</si>
  <si>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</si>
  <si>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</si>
  <si>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</si>
  <si>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</si>
  <si>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</si>
  <si>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</si>
  <si>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</si>
  <si>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</si>
  <si>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</si>
  <si>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</si>
  <si>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</si>
  <si>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</si>
  <si>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</si>
  <si>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</si>
  <si>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</si>
  <si>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</si>
  <si>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</si>
  <si>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</si>
  <si>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</si>
  <si>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</si>
  <si>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</si>
  <si>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</si>
  <si>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</si>
  <si>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</si>
  <si>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</si>
  <si>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</si>
  <si>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</si>
  <si>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</si>
  <si>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</si>
  <si>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</si>
  <si>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</si>
  <si>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</si>
  <si>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</si>
  <si>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</si>
  <si>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</si>
  <si>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</si>
  <si>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</si>
  <si>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</si>
  <si>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</si>
  <si>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</si>
  <si>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</si>
  <si>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</si>
  <si>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</si>
  <si>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</si>
  <si>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</si>
  <si>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</si>
  <si>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</si>
  <si>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</si>
  <si>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</si>
  <si>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</si>
  <si>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</si>
  <si>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</si>
  <si>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</si>
  <si>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</si>
  <si>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</si>
  <si>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</si>
  <si>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</si>
  <si>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</si>
  <si>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</si>
  <si>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</si>
  <si>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</si>
  <si>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</si>
  <si>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</si>
  <si>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</si>
  <si>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</si>
  <si>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</si>
  <si>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</si>
  <si>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</si>
  <si>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</si>
  <si>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</si>
  <si>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</si>
  <si>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</si>
  <si>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</si>
  <si>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</si>
  <si>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</si>
  <si>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</si>
  <si>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</si>
  <si>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</si>
  <si>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</si>
  <si>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</si>
  <si>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</si>
  <si>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</si>
  <si>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</si>
  <si>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</si>
  <si>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</si>
  <si>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</si>
  <si>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</si>
  <si>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</si>
  <si>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</si>
  <si>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</si>
  <si>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</si>
  <si>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</si>
  <si>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</si>
  <si>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</si>
  <si>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</si>
  <si>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</si>
  <si>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</si>
  <si>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</si>
  <si>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</si>
  <si>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</si>
  <si>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</si>
  <si>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</si>
  <si>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</si>
  <si>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</si>
  <si>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</si>
  <si>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</si>
  <si>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</si>
  <si>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</si>
  <si>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</si>
  <si>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</si>
  <si>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</si>
  <si>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</si>
  <si>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</si>
  <si>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</si>
  <si>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</si>
  <si>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</si>
  <si>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</si>
  <si>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</si>
  <si>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</si>
  <si>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</si>
  <si>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</si>
  <si>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</si>
  <si>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</si>
  <si>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</si>
  <si>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</si>
  <si>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</si>
  <si>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</si>
  <si>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</si>
  <si>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</si>
  <si>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</si>
  <si>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</si>
  <si>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</si>
  <si>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</si>
  <si>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</si>
  <si>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</si>
  <si>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</si>
  <si>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</si>
  <si>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</si>
  <si>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</si>
  <si>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</si>
  <si>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</si>
  <si>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</si>
  <si>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</si>
  <si>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</si>
  <si>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</si>
  <si>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</si>
  <si>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</si>
  <si>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</si>
  <si>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</si>
  <si>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</si>
  <si>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</si>
  <si>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</si>
  <si>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</si>
  <si>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</si>
  <si>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</si>
  <si>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</si>
  <si>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</si>
  <si>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</si>
  <si>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</si>
  <si>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</si>
  <si>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</si>
  <si>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</si>
  <si>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</si>
  <si>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</si>
  <si>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</si>
  <si>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</si>
  <si>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</si>
  <si>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</si>
  <si>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</si>
  <si>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</si>
  <si>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</si>
  <si>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</si>
  <si>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</si>
  <si>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</si>
  <si>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</si>
  <si>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</si>
  <si>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</si>
  <si>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</si>
  <si>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</si>
  <si>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</si>
  <si>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</si>
  <si>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</si>
  <si>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</si>
  <si>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</si>
  <si>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</si>
  <si>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</si>
  <si>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</si>
  <si>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</si>
  <si>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</si>
  <si>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</si>
  <si>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</si>
  <si>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</si>
  <si>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</si>
  <si>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</si>
  <si>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</si>
  <si>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</si>
  <si>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</si>
  <si>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</si>
  <si>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</si>
  <si>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</si>
  <si>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</si>
  <si>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</si>
  <si>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</si>
  <si>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</si>
  <si>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</si>
  <si>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</si>
  <si>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</si>
  <si>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</si>
  <si>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</si>
  <si>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</si>
  <si>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</si>
  <si>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</si>
  <si>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</si>
  <si>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</si>
  <si>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</si>
  <si>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</si>
  <si>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</si>
  <si>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</si>
  <si>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</si>
  <si>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</si>
  <si>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</si>
  <si>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</si>
  <si>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</si>
  <si>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</si>
  <si>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</si>
  <si>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</si>
  <si>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</si>
  <si>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</si>
  <si>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</si>
  <si>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</si>
  <si>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</si>
  <si>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</si>
  <si>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</si>
  <si>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</si>
  <si>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</si>
  <si>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</si>
  <si>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</si>
  <si>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</si>
  <si>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</si>
  <si>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</si>
  <si>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</si>
  <si>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</si>
  <si>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</si>
  <si>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</si>
  <si>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</si>
  <si>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</si>
  <si>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</si>
  <si>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</si>
  <si>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</si>
  <si>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</si>
  <si>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</si>
  <si>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</si>
  <si>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</si>
  <si>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</si>
  <si>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</si>
  <si>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</si>
  <si>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</si>
  <si>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</si>
  <si>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</si>
  <si>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</si>
  <si>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</si>
  <si>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</si>
  <si>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</si>
  <si>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</si>
  <si>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</si>
  <si>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</si>
  <si>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</si>
  <si>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</si>
  <si>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</si>
  <si>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</si>
  <si>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</si>
  <si>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</si>
  <si>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</si>
  <si>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</si>
  <si>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</si>
  <si>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</si>
  <si>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</si>
  <si>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</si>
  <si>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</si>
  <si>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</si>
  <si>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</si>
  <si>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</si>
  <si>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</si>
  <si>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</si>
  <si>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</si>
  <si>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</si>
  <si>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</si>
  <si>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</si>
  <si>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</si>
  <si>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</si>
  <si>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</si>
  <si>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</si>
  <si>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</si>
  <si>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</si>
  <si>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</si>
  <si>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</si>
  <si>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</si>
  <si>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</si>
  <si>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</si>
  <si>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</si>
  <si>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</si>
  <si>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</si>
  <si>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</si>
  <si>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</si>
  <si>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</si>
  <si>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</si>
  <si>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</si>
  <si>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</si>
  <si>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</si>
  <si>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</si>
  <si>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</si>
  <si>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</si>
  <si>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</si>
  <si>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</si>
  <si>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</si>
  <si>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</si>
  <si>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</si>
  <si>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</si>
  <si>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</si>
  <si>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</si>
  <si>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</si>
  <si>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</si>
  <si>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</si>
  <si>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</si>
  <si>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</si>
  <si>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</si>
  <si>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</si>
  <si>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</si>
  <si>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</si>
  <si>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</si>
  <si>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</si>
  <si>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</si>
  <si>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</si>
  <si>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</si>
  <si>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</si>
  <si>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</si>
  <si>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</si>
  <si>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</si>
  <si>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</si>
  <si>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</si>
  <si>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</si>
  <si>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</si>
  <si>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</si>
  <si>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</si>
  <si>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</si>
  <si>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</si>
  <si>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</si>
  <si>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</si>
  <si>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</si>
  <si>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</si>
  <si>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</si>
  <si>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</si>
  <si>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</si>
  <si>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</si>
  <si>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</si>
  <si>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</si>
  <si>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</si>
  <si>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</si>
  <si>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</si>
  <si>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</si>
  <si>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</si>
  <si>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</si>
  <si>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</si>
  <si>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</si>
  <si>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</si>
  <si>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</si>
  <si>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</si>
  <si>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</si>
  <si>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</si>
  <si>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</si>
  <si>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</si>
  <si>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</si>
  <si>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</si>
  <si>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</si>
  <si>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</si>
  <si>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</si>
  <si>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</si>
  <si>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</si>
  <si>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</si>
  <si>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</si>
  <si>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</si>
  <si>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</si>
  <si>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</si>
  <si>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</si>
  <si>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</si>
  <si>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</si>
  <si>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</si>
  <si>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</si>
  <si>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</si>
  <si>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</si>
  <si>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</si>
  <si>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</si>
  <si>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</si>
  <si>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</si>
  <si>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</si>
  <si>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</si>
  <si>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</si>
  <si>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</si>
  <si>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</si>
  <si>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</si>
  <si>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</si>
  <si>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</si>
  <si>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</si>
  <si>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</si>
  <si>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</si>
  <si>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</si>
  <si>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</si>
  <si>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</si>
  <si>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</si>
  <si>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</si>
  <si>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</si>
  <si>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</si>
  <si>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</si>
  <si>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</si>
  <si>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</si>
  <si>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</si>
  <si>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</si>
  <si>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</si>
  <si>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</si>
  <si>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</si>
  <si>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</si>
  <si>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</si>
  <si>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</si>
  <si>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</si>
  <si>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</si>
  <si>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</si>
  <si>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</si>
  <si>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</si>
  <si>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</si>
  <si>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</si>
  <si>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</si>
  <si>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</si>
  <si>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</si>
  <si>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</si>
  <si>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</si>
  <si>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</si>
  <si>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</si>
  <si>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</si>
  <si>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</si>
  <si>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</si>
  <si>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</si>
  <si>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</si>
  <si>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</si>
  <si>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</si>
  <si>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</si>
  <si>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</si>
  <si>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</si>
  <si>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</si>
  <si>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</si>
  <si>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</si>
  <si>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</si>
  <si>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</si>
  <si>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</si>
  <si>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</si>
  <si>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</si>
  <si>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</si>
  <si>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</si>
  <si>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</si>
  <si>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</si>
  <si>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</si>
  <si>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</si>
  <si>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</si>
  <si>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</si>
  <si>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</si>
  <si>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</si>
  <si>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</si>
  <si>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</si>
  <si>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</si>
  <si>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</si>
  <si>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</si>
  <si>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</si>
  <si>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</si>
  <si>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</si>
  <si>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</si>
  <si>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</si>
  <si>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</si>
  <si>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</si>
  <si>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</si>
  <si>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</si>
  <si>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</si>
  <si>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</si>
  <si>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</si>
  <si>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</si>
  <si>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</si>
  <si>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</si>
  <si>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</si>
  <si>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</si>
  <si>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</si>
  <si>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</si>
  <si>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</si>
  <si>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</si>
  <si>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</si>
  <si>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</si>
  <si>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</si>
  <si>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</si>
  <si>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</si>
  <si>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</si>
  <si>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</si>
  <si>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</si>
  <si>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</si>
  <si>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</si>
  <si>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</si>
  <si>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</si>
  <si>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</si>
  <si>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</si>
  <si>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</si>
  <si>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</si>
  <si>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</si>
  <si>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</si>
  <si>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</si>
  <si>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</si>
  <si>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</si>
  <si>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</si>
  <si>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</si>
  <si>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</si>
  <si>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</si>
  <si>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</si>
  <si>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</si>
  <si>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</si>
  <si>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</si>
  <si>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</si>
  <si>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</si>
  <si>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</si>
  <si>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</si>
  <si>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</si>
  <si>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</si>
  <si>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</si>
  <si>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</si>
  <si>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</si>
  <si>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</si>
  <si>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</si>
  <si>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</si>
  <si>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</si>
  <si>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</si>
  <si>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</si>
  <si>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</si>
  <si>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</si>
  <si>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</si>
  <si>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</si>
  <si>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</si>
  <si>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</si>
  <si>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</si>
  <si>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</si>
  <si>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</si>
  <si>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</si>
  <si>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</si>
  <si>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</si>
  <si>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</si>
  <si>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</si>
  <si>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</si>
  <si>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</si>
  <si>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</si>
  <si>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</si>
  <si>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</si>
  <si>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</si>
  <si>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</si>
  <si>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</si>
  <si>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</si>
  <si>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</si>
  <si>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</si>
  <si>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</si>
  <si>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</si>
  <si>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</si>
  <si>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</si>
  <si>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</si>
  <si>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</si>
  <si>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</si>
  <si>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</si>
  <si>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</si>
  <si>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</si>
  <si>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</si>
  <si>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</si>
  <si>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</si>
  <si>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</si>
  <si>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</si>
  <si>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</si>
  <si>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</si>
  <si>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</si>
  <si>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</si>
  <si>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</si>
  <si>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</si>
  <si>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</si>
  <si>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</si>
  <si>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</si>
  <si>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</si>
  <si>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</si>
  <si>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</si>
  <si>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</si>
  <si>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</si>
  <si>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</si>
  <si>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</si>
  <si>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</si>
  <si>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</si>
  <si>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</si>
  <si>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</si>
  <si>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</si>
  <si>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</si>
  <si>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</si>
  <si>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</si>
  <si>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</si>
  <si>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</si>
  <si>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</si>
  <si>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</si>
  <si>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</si>
  <si>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</si>
  <si>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</si>
  <si>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</si>
  <si>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</si>
  <si>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</si>
  <si>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</si>
  <si>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</si>
  <si>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</si>
  <si>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</si>
  <si>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</si>
  <si>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</si>
  <si>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</si>
  <si>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</si>
  <si>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</si>
  <si>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</si>
  <si>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</si>
  <si>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</si>
  <si>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</si>
  <si>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</si>
  <si>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</si>
  <si>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</si>
  <si>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</si>
  <si>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</si>
  <si>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</si>
  <si>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</si>
  <si>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</si>
  <si>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</si>
  <si>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</si>
  <si>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</si>
  <si>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</si>
  <si>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</si>
  <si>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</si>
  <si>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</si>
  <si>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</si>
  <si>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</si>
  <si>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</si>
  <si>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</si>
  <si>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</si>
  <si>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</si>
  <si>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</si>
  <si>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</si>
  <si>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</si>
  <si>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</si>
  <si>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</si>
  <si>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</si>
  <si>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</si>
  <si>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</si>
  <si>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</si>
  <si>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</si>
  <si>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</si>
  <si>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</si>
  <si>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</si>
  <si>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</si>
  <si>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</si>
  <si>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</si>
  <si>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</si>
  <si>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</si>
  <si>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</si>
  <si>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</si>
  <si>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</si>
  <si>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</si>
  <si>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</si>
  <si>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</si>
  <si>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</si>
  <si>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</si>
  <si>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</si>
  <si>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</si>
  <si>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</si>
  <si>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</si>
  <si>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</si>
  <si>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</si>
  <si>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</si>
  <si>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</si>
  <si>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</si>
  <si>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</si>
  <si>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</si>
  <si>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</si>
  <si>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</si>
  <si>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</si>
  <si>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</si>
  <si>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</si>
  <si>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</si>
  <si>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</si>
  <si>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</si>
  <si>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</si>
  <si>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</si>
  <si>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</si>
  <si>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</si>
  <si>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</si>
  <si>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</si>
  <si>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</si>
  <si>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</si>
  <si>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</si>
  <si>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</si>
  <si>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</si>
  <si>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</si>
  <si>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</si>
  <si>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</si>
  <si>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</si>
  <si>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</si>
  <si>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</si>
  <si>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</si>
  <si>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</si>
  <si>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</si>
  <si>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</si>
  <si>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</si>
  <si>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</si>
  <si>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</si>
  <si>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</si>
  <si>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</si>
  <si>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</si>
  <si>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</si>
  <si>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</si>
  <si>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</si>
  <si>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</si>
  <si>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</si>
  <si>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</si>
  <si>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</si>
  <si>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</si>
  <si>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</si>
  <si>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</si>
  <si>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</si>
  <si>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</si>
  <si>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</si>
  <si>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</si>
  <si>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</si>
  <si>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</si>
  <si>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</si>
  <si>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</si>
  <si>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</si>
  <si>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</si>
  <si>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</si>
  <si>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</si>
  <si>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</si>
  <si>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</si>
  <si>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</si>
  <si>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</si>
  <si>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</si>
  <si>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</si>
  <si>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</si>
  <si>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</si>
  <si>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</si>
  <si>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</si>
  <si>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</si>
  <si>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</si>
  <si>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</si>
  <si>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</si>
  <si>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</si>
  <si>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</si>
  <si>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</si>
  <si>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</si>
  <si>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</si>
  <si>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</si>
  <si>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</si>
  <si>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</si>
  <si>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</si>
  <si>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</si>
  <si>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</si>
  <si>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</si>
  <si>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</si>
  <si>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</si>
  <si>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</si>
  <si>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</si>
  <si>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</si>
  <si>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</si>
  <si>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</si>
  <si>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</si>
  <si>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</si>
  <si>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</si>
  <si>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</si>
  <si>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</si>
  <si>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</si>
  <si>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</si>
  <si>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</si>
  <si>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</si>
  <si>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</si>
  <si>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</si>
  <si>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</si>
  <si>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</si>
  <si>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</si>
  <si>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</si>
  <si>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</si>
  <si>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</si>
  <si>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</si>
  <si>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</si>
  <si>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</si>
  <si>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</si>
  <si>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</si>
  <si>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</si>
  <si>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</si>
  <si>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</si>
  <si>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</si>
  <si>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</si>
  <si>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</si>
  <si>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</si>
  <si>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</si>
  <si>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</si>
  <si>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</si>
  <si>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</si>
  <si>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</si>
  <si>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</si>
  <si>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</si>
  <si>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</si>
  <si>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</si>
  <si>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</si>
  <si>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</si>
  <si>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</si>
  <si>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</si>
  <si>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</si>
  <si>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</si>
  <si>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</si>
  <si>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</si>
  <si>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</si>
  <si>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</si>
  <si>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</si>
  <si>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</si>
  <si>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</si>
  <si>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</si>
  <si>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</si>
  <si>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</si>
  <si>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</si>
  <si>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</si>
  <si>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</si>
  <si>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</si>
  <si>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</si>
  <si>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</si>
  <si>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</si>
  <si>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</si>
  <si>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</si>
  <si>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</si>
  <si>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</si>
  <si>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</si>
  <si>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</si>
  <si>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</si>
  <si>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</si>
  <si>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</si>
  <si>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</si>
  <si>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</si>
  <si>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</si>
  <si>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</si>
  <si>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</si>
  <si>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</si>
  <si>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</si>
  <si>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</si>
  <si>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</si>
  <si>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</si>
  <si>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</si>
  <si>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</si>
  <si>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</si>
  <si>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</si>
  <si>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</si>
  <si>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</si>
  <si>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</si>
  <si>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</si>
  <si>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</si>
  <si>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</si>
  <si>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</si>
  <si>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</si>
  <si>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</si>
  <si>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</si>
  <si>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</si>
  <si>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</si>
  <si>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</si>
  <si>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</si>
  <si>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</si>
  <si>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</si>
  <si>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</si>
  <si>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</si>
  <si>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</si>
  <si>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</si>
  <si>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</si>
  <si>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</si>
  <si>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</si>
  <si>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</si>
  <si>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</si>
  <si>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</si>
  <si>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</si>
  <si>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</si>
  <si>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</si>
  <si>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</si>
  <si>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</si>
  <si>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</si>
  <si>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</si>
  <si>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</si>
  <si>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</si>
  <si>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</si>
  <si>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</si>
  <si>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</si>
  <si>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</si>
  <si>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</si>
  <si>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</si>
  <si>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</si>
  <si>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</si>
  <si>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</si>
  <si>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</si>
  <si>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</si>
  <si>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</si>
  <si>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</si>
  <si>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</si>
  <si>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</si>
  <si>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</si>
  <si>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</si>
  <si>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</si>
  <si>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</si>
  <si>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</si>
  <si>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</si>
  <si>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</si>
  <si>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</si>
  <si>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</si>
  <si>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</si>
  <si>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</si>
  <si>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</si>
  <si>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</si>
  <si>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</si>
  <si>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</si>
  <si>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</si>
  <si>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</si>
  <si>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</si>
  <si>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</si>
  <si>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</si>
  <si>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</si>
  <si>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</si>
  <si>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</si>
  <si>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</si>
  <si>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</si>
  <si>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</si>
  <si>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</si>
  <si>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</si>
  <si>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</si>
  <si>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</si>
  <si>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</si>
  <si>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</si>
  <si>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</si>
  <si>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</si>
  <si>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</si>
  <si>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</si>
  <si>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</si>
  <si>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</si>
  <si>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</si>
  <si>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</si>
  <si>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</si>
  <si>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</si>
  <si>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</si>
  <si>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</si>
  <si>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</si>
  <si>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</si>
  <si>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</si>
  <si>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</si>
  <si>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</si>
  <si>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</si>
  <si>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</si>
  <si>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</si>
  <si>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</si>
  <si>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</si>
  <si>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</si>
  <si>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</si>
  <si>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</si>
  <si>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</si>
  <si>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</si>
  <si>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</si>
  <si>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</si>
  <si>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</si>
  <si>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</si>
  <si>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</si>
  <si>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</si>
  <si>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</si>
  <si>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</si>
  <si>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</si>
  <si>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</si>
  <si>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</si>
  <si>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</si>
  <si>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</si>
  <si>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</si>
  <si>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</si>
  <si>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</si>
  <si>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</si>
  <si>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</si>
  <si>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</si>
  <si>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</si>
  <si>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</si>
  <si>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</si>
  <si>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</si>
  <si>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</si>
  <si>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</si>
  <si>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</si>
  <si>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</si>
  <si>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</si>
  <si>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</si>
  <si>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</si>
  <si>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</si>
  <si>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</si>
  <si>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</si>
  <si>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</si>
  <si>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</si>
  <si>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</si>
  <si>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</si>
  <si>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</si>
  <si>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</si>
  <si>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</si>
  <si>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</si>
  <si>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</si>
  <si>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</si>
  <si>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</si>
  <si>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</si>
  <si>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</si>
  <si>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</si>
  <si>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</si>
  <si>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</si>
  <si>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</si>
  <si>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</si>
  <si>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</si>
  <si>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</si>
  <si>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</si>
  <si>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</si>
  <si>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</si>
  <si>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</si>
  <si>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</si>
  <si>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</si>
  <si>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</si>
  <si>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</si>
  <si>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</si>
  <si>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</si>
  <si>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</si>
  <si>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</si>
  <si>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</si>
  <si>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</si>
  <si>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</si>
  <si>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</si>
  <si>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</si>
  <si>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</si>
  <si>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</si>
  <si>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</si>
  <si>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</si>
  <si>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</si>
  <si>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</si>
  <si>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</si>
  <si>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</si>
  <si>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</si>
  <si>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</si>
  <si>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</si>
  <si>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</si>
  <si>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</si>
  <si>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</si>
  <si>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</si>
  <si>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</si>
  <si>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</si>
  <si>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</si>
  <si>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</si>
  <si>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</si>
  <si>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</si>
  <si>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</si>
  <si>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</si>
  <si>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</si>
  <si>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</si>
  <si>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</si>
  <si>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</si>
  <si>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</si>
  <si>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</si>
  <si>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</si>
  <si>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</si>
  <si>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</si>
  <si>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</si>
  <si>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</si>
  <si>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</si>
  <si>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</si>
  <si>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</si>
  <si>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</si>
  <si>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</si>
  <si>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</si>
  <si>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</si>
  <si>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</si>
  <si>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</si>
  <si>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</si>
  <si>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</si>
  <si>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</si>
  <si>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</si>
  <si>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</si>
  <si>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</si>
  <si>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</si>
  <si>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</si>
  <si>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</si>
  <si>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</si>
  <si>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</si>
  <si>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</si>
  <si>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</si>
  <si>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</si>
  <si>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</si>
  <si>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</si>
  <si>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</si>
  <si>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</si>
  <si>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</si>
  <si>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</si>
  <si>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</si>
  <si>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</si>
  <si>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</si>
  <si>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</si>
  <si>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</si>
  <si>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</si>
  <si>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</si>
  <si>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</si>
  <si>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</si>
  <si>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</si>
  <si>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</si>
  <si>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</si>
  <si>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</si>
  <si>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</si>
  <si>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</si>
  <si>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</si>
  <si>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</si>
  <si>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</si>
  <si>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</si>
  <si>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</si>
  <si>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</si>
  <si>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</si>
  <si>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</si>
  <si>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</si>
  <si>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</si>
  <si>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</si>
  <si>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</si>
  <si>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</si>
  <si>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</si>
  <si>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</si>
  <si>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</si>
  <si>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</si>
  <si>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</si>
  <si>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</si>
  <si>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</si>
  <si>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</si>
  <si>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</si>
  <si>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</si>
  <si>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</si>
  <si>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</si>
  <si>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</si>
  <si>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</si>
  <si>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</si>
  <si>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</si>
  <si>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</si>
  <si>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</si>
  <si>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</si>
  <si>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</si>
  <si>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</si>
  <si>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</si>
  <si>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</si>
  <si>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</si>
  <si>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</si>
  <si>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</si>
  <si>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</si>
  <si>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</si>
  <si>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</si>
  <si>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</si>
  <si>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</si>
  <si>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</si>
  <si>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</si>
  <si>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</si>
  <si>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</si>
  <si>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</si>
  <si>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</si>
  <si>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</si>
  <si>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</si>
  <si>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</si>
  <si>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</si>
  <si>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</si>
  <si>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</si>
  <si>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</si>
  <si>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</si>
  <si>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</si>
  <si>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</si>
  <si>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</si>
  <si>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</si>
  <si>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</si>
  <si>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</si>
  <si>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</si>
  <si>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</si>
  <si>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</si>
  <si>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</si>
  <si>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</si>
  <si>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</si>
  <si>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</si>
  <si>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</si>
  <si>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</si>
  <si>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</si>
  <si>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</si>
  <si>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</si>
  <si>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</si>
  <si>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</si>
  <si>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</si>
  <si>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</si>
  <si>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</si>
  <si>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</si>
  <si>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</si>
  <si>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</si>
  <si>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</si>
  <si>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</si>
  <si>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</si>
  <si>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</si>
  <si>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</si>
  <si>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</si>
  <si>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</si>
  <si>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</si>
  <si>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</si>
  <si>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</si>
  <si>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</si>
  <si>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</si>
  <si>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</si>
  <si>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</si>
  <si>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</si>
  <si>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</si>
  <si>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</si>
  <si>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</si>
  <si>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</si>
  <si>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</si>
  <si>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</si>
  <si>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</si>
  <si>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</si>
  <si>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</si>
  <si>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</si>
  <si>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</si>
  <si>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</si>
  <si>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</si>
  <si>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</si>
  <si>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</si>
  <si>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</si>
  <si>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</si>
  <si>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</si>
  <si>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</si>
  <si>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</si>
  <si>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</si>
  <si>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</si>
  <si>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</si>
  <si>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</si>
  <si>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</si>
  <si>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</si>
  <si>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</si>
  <si>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</si>
  <si>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</si>
  <si>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</si>
  <si>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</si>
  <si>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</si>
  <si>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</si>
  <si>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</si>
  <si>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</si>
  <si>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</si>
  <si>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</si>
  <si>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</si>
  <si>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</si>
  <si>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</si>
  <si>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</si>
  <si>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</si>
  <si>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</si>
  <si>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</si>
  <si>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</si>
  <si>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</si>
  <si>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</si>
  <si>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</si>
  <si>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</si>
  <si>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</si>
  <si>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</si>
  <si>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</si>
  <si>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</si>
  <si>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</si>
  <si>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</si>
  <si>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</si>
  <si>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</si>
  <si>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</si>
  <si>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</si>
  <si>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</si>
  <si>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</si>
  <si>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</si>
  <si>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</si>
  <si>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</si>
  <si>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</si>
  <si>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</si>
  <si>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</si>
  <si>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</si>
  <si>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</si>
  <si>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</si>
  <si>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</si>
  <si>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</si>
  <si>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</si>
  <si>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</si>
  <si>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</si>
  <si>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</si>
  <si>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</si>
  <si>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</si>
  <si>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</si>
  <si>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</si>
  <si>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</si>
  <si>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</si>
  <si>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</si>
  <si>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</si>
  <si>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</si>
  <si>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</si>
  <si>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</si>
  <si>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</si>
  <si>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</si>
  <si>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</si>
  <si>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</si>
  <si>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</si>
  <si>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</si>
  <si>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</si>
  <si>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</si>
  <si>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</si>
  <si>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</si>
  <si>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</si>
  <si>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</si>
  <si>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</si>
  <si>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</si>
  <si>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</si>
  <si>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</si>
  <si>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</si>
  <si>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</si>
  <si>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</si>
  <si>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</si>
  <si>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</si>
  <si>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</si>
  <si>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</si>
  <si>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</si>
  <si>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</si>
  <si>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</si>
  <si>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</si>
  <si>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</si>
  <si>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</si>
  <si>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</si>
  <si>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</si>
  <si>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</si>
  <si>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</si>
  <si>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</si>
  <si>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</si>
  <si>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</si>
  <si>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</si>
  <si>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</si>
  <si>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</si>
  <si>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</si>
  <si>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</si>
  <si>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</si>
  <si>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</si>
  <si>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</si>
  <si>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</si>
  <si>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</si>
  <si>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</si>
  <si>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</si>
  <si>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</si>
  <si>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</si>
  <si>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</si>
  <si>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</si>
  <si>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</si>
  <si>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</si>
  <si>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</si>
  <si>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</si>
  <si>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</si>
  <si>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</si>
  <si>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</si>
  <si>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</si>
  <si>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</si>
  <si>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</si>
  <si>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</si>
  <si>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</si>
  <si>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</si>
  <si>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</si>
  <si>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</si>
  <si>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</si>
  <si>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</si>
  <si>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</si>
  <si>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</si>
  <si>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</si>
  <si>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</si>
  <si>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</si>
  <si>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</si>
  <si>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</si>
  <si>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</si>
  <si>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</si>
  <si>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</si>
  <si>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</si>
  <si>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</si>
  <si>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</si>
  <si>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</si>
  <si>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</si>
  <si>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</si>
  <si>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</si>
  <si>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</si>
  <si>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</si>
  <si>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</si>
  <si>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</si>
  <si>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</si>
  <si>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</si>
  <si>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</si>
  <si>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</si>
  <si>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</si>
  <si>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</si>
  <si>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</si>
  <si>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</si>
  <si>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</si>
  <si>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</si>
  <si>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</si>
  <si>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</si>
  <si>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</si>
  <si>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</si>
  <si>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</si>
  <si>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</si>
  <si>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</si>
  <si>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</si>
  <si>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</si>
  <si>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</si>
  <si>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</si>
  <si>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</si>
  <si>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</si>
  <si>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</si>
  <si>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</si>
  <si>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</si>
  <si>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</si>
  <si>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</si>
  <si>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</si>
  <si>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</si>
  <si>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</si>
  <si>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</si>
  <si>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</si>
  <si>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</si>
  <si>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</si>
  <si>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</si>
  <si>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</si>
  <si>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</si>
  <si>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</si>
  <si>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</si>
  <si>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</si>
  <si>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</si>
  <si>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</si>
  <si>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</si>
  <si>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</si>
  <si>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</si>
  <si>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</si>
  <si>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</si>
  <si>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</si>
  <si>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</si>
  <si>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</si>
  <si>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</si>
  <si>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</si>
  <si>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</si>
  <si>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</si>
  <si>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</si>
  <si>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</si>
  <si>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</si>
  <si>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</si>
  <si>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</si>
  <si>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</si>
  <si>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</si>
  <si>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</si>
  <si>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</si>
  <si>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</si>
  <si>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</si>
  <si>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</si>
  <si>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</si>
  <si>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</si>
  <si>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</si>
  <si>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</si>
  <si>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</si>
  <si>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</si>
  <si>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</si>
  <si>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</si>
  <si>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</si>
  <si>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</si>
  <si>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</si>
  <si>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</si>
  <si>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</si>
  <si>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</si>
  <si>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</si>
  <si>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</si>
  <si>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</si>
  <si>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</si>
  <si>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</si>
  <si>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</si>
  <si>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</si>
  <si>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</si>
  <si>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</si>
  <si>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</si>
  <si>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</si>
  <si>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</si>
  <si>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</si>
  <si>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</si>
  <si>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</si>
  <si>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</si>
  <si>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</si>
  <si>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</si>
  <si>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</si>
  <si>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</si>
  <si>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</si>
  <si>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</si>
  <si>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</si>
  <si>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</si>
  <si>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</si>
  <si>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</si>
  <si>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</si>
  <si>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</si>
  <si>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</si>
  <si>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</si>
  <si>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</si>
  <si>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</si>
  <si>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</si>
  <si>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</si>
  <si>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</si>
  <si>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</si>
  <si>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</si>
  <si>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</si>
  <si>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</si>
  <si>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</si>
  <si>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</si>
  <si>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</si>
  <si>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</si>
  <si>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</si>
  <si>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</si>
  <si>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</si>
  <si>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</si>
  <si>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</si>
  <si>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</si>
  <si>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</si>
  <si>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</si>
  <si>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</si>
  <si>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</si>
  <si>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</si>
  <si>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</si>
  <si>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</si>
  <si>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</si>
  <si>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</si>
  <si>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</si>
  <si>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</si>
  <si>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</si>
  <si>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</si>
  <si>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</si>
  <si>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</si>
  <si>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</si>
  <si>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</si>
  <si>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</si>
  <si>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</si>
  <si>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</si>
  <si>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</si>
  <si>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</si>
  <si>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</si>
  <si>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</si>
  <si>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</si>
  <si>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</si>
  <si>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</si>
  <si>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</si>
  <si>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</si>
  <si>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</si>
  <si>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</si>
  <si>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</si>
  <si>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</si>
  <si>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</si>
  <si>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</si>
  <si>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</si>
  <si>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</si>
  <si>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</si>
  <si>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</si>
  <si>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</si>
  <si>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</si>
  <si>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</si>
  <si>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</si>
  <si>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</si>
  <si>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</si>
  <si>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</si>
  <si>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</si>
  <si>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</si>
  <si>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</si>
  <si>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</si>
  <si>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</si>
  <si>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</si>
  <si>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</si>
  <si>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</si>
  <si>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</si>
  <si>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</si>
  <si>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</si>
  <si>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</si>
  <si>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</si>
  <si>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</si>
  <si>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</si>
  <si>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</si>
  <si>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</si>
  <si>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</si>
  <si>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</si>
  <si>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</si>
  <si>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</si>
  <si>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</si>
  <si>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</si>
  <si>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</si>
  <si>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</si>
  <si>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</si>
  <si>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</si>
  <si>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</si>
  <si>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</si>
  <si>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</si>
  <si>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</si>
  <si>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</si>
  <si>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</si>
  <si>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</si>
  <si>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</si>
  <si>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</si>
  <si>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</si>
  <si>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</si>
  <si>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</si>
  <si>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</si>
  <si>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</si>
  <si>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</si>
  <si>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</si>
  <si>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</si>
  <si>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</si>
  <si>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</si>
  <si>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</si>
  <si>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</si>
  <si>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</si>
  <si>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</si>
  <si>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</si>
  <si>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</si>
  <si>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</si>
  <si>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</si>
  <si>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</si>
  <si>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</si>
  <si>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</si>
  <si>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</si>
  <si>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</si>
  <si>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</si>
  <si>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</si>
  <si>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</si>
  <si>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</si>
  <si>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</si>
  <si>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</si>
  <si>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</si>
  <si>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</si>
  <si>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</si>
  <si>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</si>
  <si>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</si>
  <si>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</si>
  <si>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</si>
  <si>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</si>
  <si>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</si>
  <si>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</si>
  <si>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</si>
  <si>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</si>
  <si>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</si>
  <si>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</si>
  <si>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</si>
  <si>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</si>
  <si>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</si>
  <si>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</si>
  <si>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</si>
  <si>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</si>
  <si>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</si>
  <si>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</si>
  <si>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</si>
  <si>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</si>
  <si>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</si>
  <si>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</si>
  <si>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</si>
  <si>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</si>
  <si>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</si>
  <si>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</si>
  <si>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</si>
  <si>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</si>
  <si>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</si>
  <si>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</si>
  <si>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</si>
  <si>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</si>
  <si>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</si>
  <si>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</si>
  <si>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</si>
  <si>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</si>
  <si>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</si>
  <si>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</si>
  <si>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</si>
  <si>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</si>
  <si>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</si>
  <si>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</si>
  <si>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</si>
  <si>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</si>
  <si>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</si>
  <si>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</si>
  <si>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</si>
  <si>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</si>
  <si>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</si>
  <si>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</si>
  <si>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</si>
  <si>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</si>
  <si>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</si>
  <si>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</si>
  <si>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</si>
  <si>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</si>
  <si>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</si>
  <si>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</si>
  <si>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</si>
  <si>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</si>
  <si>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</si>
  <si>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</si>
  <si>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</si>
  <si>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</si>
  <si>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</si>
  <si>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</si>
  <si>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</si>
  <si>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</si>
  <si>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</si>
  <si>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</si>
  <si>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</si>
  <si>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</si>
  <si>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</si>
  <si>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</si>
  <si>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</si>
  <si>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</si>
  <si>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</si>
  <si>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</si>
  <si>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</si>
  <si>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</si>
  <si>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</si>
  <si>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</si>
  <si>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</si>
  <si>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</si>
  <si>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</si>
  <si>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</si>
  <si>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</si>
  <si>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</si>
  <si>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</si>
  <si>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</si>
  <si>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</si>
  <si>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</si>
  <si>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</si>
  <si>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</si>
  <si>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</si>
  <si>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</si>
  <si>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</si>
  <si>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</si>
  <si>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</si>
  <si>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</si>
  <si>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</si>
  <si>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</si>
  <si>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</si>
  <si>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</si>
  <si>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</si>
  <si>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</si>
  <si>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</si>
  <si>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</si>
  <si>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</si>
  <si>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</si>
  <si>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</si>
  <si>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</si>
  <si>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</si>
  <si>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</si>
  <si>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</si>
  <si>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</si>
  <si>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</si>
  <si>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</si>
  <si>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</si>
  <si>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</si>
  <si>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</si>
  <si>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</si>
  <si>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</si>
  <si>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</si>
  <si>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</si>
  <si>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</si>
  <si>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</si>
  <si>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</si>
  <si>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</si>
  <si>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</si>
  <si>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</si>
  <si>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</si>
  <si>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</si>
  <si>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</si>
  <si>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</si>
  <si>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</si>
  <si>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</si>
  <si>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</si>
  <si>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</si>
  <si>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</si>
  <si>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</si>
  <si>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</si>
  <si>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</si>
  <si>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</si>
  <si>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</si>
  <si>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</si>
  <si>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</si>
  <si>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</si>
  <si>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</si>
  <si>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</si>
  <si>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</si>
  <si>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</si>
  <si>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</si>
  <si>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</si>
  <si>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</si>
  <si>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</si>
  <si>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</si>
  <si>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</si>
  <si>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</si>
  <si>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</si>
  <si>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</si>
  <si>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</si>
  <si>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</si>
  <si>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</si>
  <si>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</si>
  <si>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</si>
  <si>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</si>
  <si>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</si>
  <si>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</si>
  <si>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</si>
  <si>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</si>
  <si>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</si>
  <si>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</si>
  <si>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</si>
  <si>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</si>
  <si>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</si>
  <si>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</si>
  <si>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</si>
  <si>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</si>
  <si>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</si>
  <si>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</si>
  <si>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</si>
  <si>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</si>
  <si>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</si>
  <si>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</si>
  <si>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</si>
  <si>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</si>
  <si>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</si>
  <si>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</si>
  <si>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</si>
  <si>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</si>
  <si>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</si>
  <si>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</si>
  <si>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</si>
  <si>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</si>
  <si>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</si>
  <si>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</si>
  <si>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</si>
  <si>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</si>
  <si>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</si>
  <si>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</si>
  <si>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</si>
  <si>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</si>
  <si>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</si>
  <si>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</si>
  <si>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</si>
  <si>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</si>
  <si>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</si>
  <si>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</si>
  <si>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</si>
  <si>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</si>
  <si>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</si>
  <si>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</si>
  <si>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</si>
  <si>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</si>
  <si>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</si>
  <si>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</si>
  <si>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</si>
  <si>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</si>
  <si>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</si>
  <si>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</si>
  <si>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</si>
  <si>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</si>
  <si>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</si>
  <si>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</si>
  <si>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</si>
  <si>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</si>
  <si>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</si>
  <si>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</si>
  <si>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</si>
  <si>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</si>
  <si>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</si>
  <si>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</si>
  <si>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</si>
  <si>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</si>
  <si>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</si>
  <si>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</si>
  <si>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</si>
  <si>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</si>
  <si>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</si>
  <si>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</si>
  <si>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</si>
  <si>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</si>
  <si>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</si>
  <si>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</si>
  <si>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</si>
  <si>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</si>
  <si>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</si>
  <si>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</si>
  <si>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</si>
  <si>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</si>
  <si>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</si>
  <si>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</si>
  <si>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</si>
  <si>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</si>
  <si>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</si>
  <si>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</si>
  <si>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</si>
  <si>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</si>
  <si>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</si>
  <si>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</si>
  <si>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</si>
  <si>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</si>
  <si>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</si>
  <si>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</si>
  <si>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</si>
  <si>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</si>
  <si>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</si>
  <si>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</si>
  <si>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</si>
  <si>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</si>
  <si>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</si>
  <si>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</si>
  <si>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</si>
  <si>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</si>
  <si>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</si>
  <si>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</si>
  <si>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</si>
  <si>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</si>
  <si>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</si>
  <si>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</si>
  <si>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</si>
  <si>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</si>
  <si>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</si>
  <si>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</si>
  <si>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</si>
  <si>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</si>
  <si>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</si>
  <si>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</si>
  <si>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</si>
  <si>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</si>
  <si>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</si>
  <si>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</si>
  <si>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</si>
  <si>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</si>
  <si>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</si>
  <si>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</si>
  <si>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</si>
  <si>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</si>
  <si>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</si>
  <si>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</si>
  <si>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</si>
  <si>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</si>
  <si>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</si>
  <si>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</si>
  <si>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</si>
  <si>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</si>
  <si>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</si>
  <si>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</si>
  <si>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</si>
  <si>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</si>
  <si>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</si>
  <si>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</si>
  <si>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</si>
  <si>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</si>
  <si>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</si>
  <si>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</si>
  <si>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</si>
  <si>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</si>
  <si>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</si>
  <si>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</si>
  <si>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</si>
  <si>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</si>
  <si>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</si>
  <si>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</si>
  <si>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</si>
  <si>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</si>
  <si>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</si>
  <si>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</si>
  <si>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</si>
  <si>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</si>
  <si>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</si>
  <si>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</si>
  <si>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</si>
  <si>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</si>
  <si>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</si>
  <si>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</si>
  <si>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</si>
  <si>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</si>
  <si>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</si>
  <si>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</si>
  <si>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</si>
  <si>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</si>
  <si>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</si>
  <si>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</si>
  <si>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</si>
  <si>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</si>
  <si>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</si>
  <si>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</si>
  <si>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</si>
  <si>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</si>
  <si>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</si>
  <si>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</si>
  <si>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</si>
  <si>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</si>
  <si>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</si>
  <si>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</si>
  <si>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</si>
  <si>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</si>
  <si>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</si>
  <si>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</si>
  <si>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</si>
  <si>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</si>
  <si>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</si>
  <si>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</si>
  <si>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</si>
  <si>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</si>
  <si>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</si>
  <si>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</si>
  <si>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</si>
  <si>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</si>
  <si>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</si>
  <si>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</si>
  <si>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</si>
  <si>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</si>
  <si>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</si>
  <si>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</si>
  <si>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</si>
  <si>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</si>
  <si>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</si>
  <si>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</si>
  <si>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</si>
  <si>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</si>
  <si>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</si>
  <si>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</si>
  <si>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</si>
  <si>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</si>
  <si>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</si>
  <si>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</si>
  <si>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</si>
  <si>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</si>
  <si>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</si>
  <si>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</si>
  <si>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</si>
  <si>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</si>
  <si>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</si>
  <si>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</si>
  <si>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</si>
  <si>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</si>
  <si>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</si>
  <si>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</si>
  <si>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</si>
  <si>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</si>
  <si>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</si>
  <si>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</si>
  <si>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</si>
  <si>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</si>
  <si>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</si>
  <si>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</si>
  <si>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</si>
  <si>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</si>
  <si>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</si>
  <si>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</si>
  <si>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</si>
  <si>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</si>
  <si>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</si>
  <si>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</si>
  <si>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</si>
  <si>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</si>
  <si>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</si>
  <si>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</si>
  <si>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</si>
  <si>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</si>
  <si>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</si>
  <si>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</si>
  <si>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</si>
  <si>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</si>
  <si>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</si>
  <si>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</si>
  <si>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</si>
  <si>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</si>
  <si>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</si>
  <si>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</si>
  <si>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</si>
  <si>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</si>
  <si>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</si>
  <si>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</si>
  <si>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</si>
  <si>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</si>
  <si>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</si>
  <si>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</si>
  <si>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</si>
  <si>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</si>
  <si>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</si>
  <si>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</si>
  <si>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</si>
  <si>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</si>
  <si>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</si>
  <si>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</si>
  <si>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</si>
  <si>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</si>
  <si>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</si>
  <si>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</si>
  <si>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</si>
  <si>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</si>
  <si>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</si>
  <si>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</si>
  <si>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</si>
  <si>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</si>
  <si>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</si>
  <si>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</si>
  <si>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</si>
  <si>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</si>
  <si>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</si>
  <si>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</si>
  <si>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</si>
  <si>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</si>
  <si>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</si>
  <si>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</si>
  <si>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</si>
  <si>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</si>
  <si>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</si>
  <si>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</si>
  <si>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</si>
  <si>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</si>
  <si>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</si>
  <si>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</si>
  <si>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</si>
  <si>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</si>
  <si>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</si>
  <si>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</si>
  <si>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</si>
  <si>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</si>
  <si>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</si>
  <si>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</si>
  <si>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</si>
  <si>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</si>
  <si>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</si>
  <si>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</si>
  <si>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</si>
  <si>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</si>
  <si>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</si>
  <si>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</si>
  <si>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</si>
  <si>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</si>
  <si>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</si>
  <si>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</si>
  <si>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</si>
  <si>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</si>
  <si>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</si>
  <si>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</si>
  <si>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</si>
  <si>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</si>
  <si>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</si>
  <si>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</si>
  <si>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</si>
  <si>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</si>
  <si>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</si>
  <si>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</si>
  <si>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</si>
  <si>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</si>
  <si>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</si>
  <si>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</si>
  <si>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</si>
  <si>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</si>
  <si>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</si>
  <si>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</si>
  <si>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</si>
  <si>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</si>
  <si>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</si>
  <si>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</si>
  <si>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</si>
  <si>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</si>
  <si>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</si>
  <si>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</si>
  <si>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</si>
  <si>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</si>
  <si>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</si>
  <si>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</si>
  <si>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</si>
  <si>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</si>
  <si>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</si>
  <si>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</si>
  <si>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</si>
  <si>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</si>
  <si>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</si>
  <si>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</si>
  <si>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</si>
  <si>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</si>
  <si>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</si>
  <si>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</si>
  <si>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</si>
  <si>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</si>
  <si>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</si>
  <si>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</si>
  <si>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</si>
  <si>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</si>
  <si>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</si>
  <si>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</si>
  <si>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</si>
  <si>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</si>
  <si>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</si>
  <si>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</si>
  <si>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</si>
  <si>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</si>
  <si>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</si>
  <si>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</si>
  <si>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</si>
  <si>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</si>
  <si>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</si>
  <si>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</si>
  <si>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</si>
  <si>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</si>
  <si>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</si>
  <si>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</si>
  <si>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</si>
  <si>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</si>
  <si>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</si>
  <si>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</si>
  <si>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</si>
  <si>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</si>
  <si>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</si>
  <si>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</si>
  <si>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</si>
  <si>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</si>
  <si>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</si>
  <si>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</si>
  <si>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</si>
  <si>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</si>
  <si>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</si>
  <si>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</si>
  <si>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</si>
  <si>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</si>
  <si>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</si>
  <si>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</si>
  <si>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</si>
  <si>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</si>
  <si>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</si>
  <si>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</si>
  <si>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</si>
  <si>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</si>
  <si>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</si>
  <si>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</si>
  <si>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</si>
  <si>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</si>
  <si>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</si>
  <si>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</si>
  <si>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</si>
  <si>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</si>
  <si>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</si>
  <si>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</si>
  <si>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</si>
  <si>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</si>
  <si>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</si>
  <si>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</si>
  <si>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</si>
  <si>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</si>
  <si>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</si>
  <si>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</si>
  <si>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</si>
  <si>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</si>
  <si>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</si>
  <si>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</si>
  <si>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</si>
  <si>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</si>
  <si>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</si>
  <si>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</si>
  <si>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</si>
  <si>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</si>
  <si>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</si>
  <si>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</si>
  <si>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</si>
  <si>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</si>
  <si>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</si>
  <si>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</si>
  <si>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</si>
  <si>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</si>
  <si>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</si>
  <si>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</si>
  <si>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</si>
  <si>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</si>
  <si>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</si>
  <si>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</si>
  <si>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</si>
  <si>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</si>
  <si>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</si>
  <si>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</si>
  <si>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</si>
  <si>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</si>
  <si>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</si>
  <si>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</si>
  <si>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</si>
  <si>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</si>
  <si>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</si>
  <si>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</si>
  <si>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</si>
  <si>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</si>
  <si>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</si>
  <si>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</si>
  <si>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</si>
  <si>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</si>
  <si>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</si>
  <si>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</si>
  <si>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</si>
  <si>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</si>
  <si>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</si>
  <si>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</si>
  <si>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</si>
  <si>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</si>
  <si>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</si>
  <si>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</si>
  <si>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</si>
  <si>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</si>
  <si>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</si>
  <si>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</si>
  <si>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</si>
  <si>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</si>
  <si>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</si>
  <si>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</si>
  <si>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</si>
  <si>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</si>
  <si>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</si>
  <si>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</si>
  <si>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</si>
  <si>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</si>
  <si>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</si>
  <si>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</si>
  <si>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</si>
  <si>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</si>
  <si>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</si>
  <si>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</si>
  <si>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</si>
  <si>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</si>
  <si>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</si>
  <si>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</si>
  <si>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</si>
  <si>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</si>
  <si>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</si>
  <si>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</si>
  <si>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</si>
  <si>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</si>
  <si>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</si>
  <si>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</si>
  <si>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</si>
  <si>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</si>
  <si>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</si>
  <si>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</si>
  <si>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</si>
  <si>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</si>
  <si>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</si>
  <si>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</si>
  <si>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</si>
  <si>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</si>
  <si>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</si>
  <si>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</si>
  <si>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</si>
  <si>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</si>
  <si>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</si>
  <si>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</si>
  <si>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</si>
  <si>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</si>
  <si>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</si>
  <si>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</si>
  <si>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</si>
  <si>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</si>
  <si>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</si>
  <si>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</si>
  <si>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</si>
  <si>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</si>
  <si>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</si>
  <si>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</si>
  <si>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</si>
  <si>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</si>
  <si>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</si>
  <si>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</si>
  <si>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</si>
  <si>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</si>
  <si>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</si>
  <si>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</si>
  <si>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</si>
  <si>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</si>
  <si>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</si>
  <si>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</si>
  <si>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</si>
  <si>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</si>
  <si>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</si>
  <si>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</si>
  <si>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</si>
  <si>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</si>
  <si>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</si>
  <si>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</si>
  <si>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</si>
  <si>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</si>
  <si>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</si>
  <si>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</si>
  <si>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</si>
  <si>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</si>
  <si>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</si>
  <si>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</si>
  <si>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</si>
  <si>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</si>
  <si>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</si>
  <si>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</si>
  <si>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</si>
  <si>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</si>
  <si>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</si>
  <si>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</si>
  <si>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</si>
  <si>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</si>
  <si>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</si>
  <si>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</si>
  <si>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</si>
  <si>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</si>
  <si>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</si>
  <si>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</si>
  <si>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</si>
  <si>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</si>
  <si>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</si>
  <si>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</si>
  <si>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</si>
  <si>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</si>
  <si>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</si>
  <si>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</si>
  <si>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</si>
  <si>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</si>
  <si>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</si>
  <si>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</si>
  <si>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</si>
  <si>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</si>
  <si>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</si>
  <si>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</si>
  <si>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</si>
  <si>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</si>
  <si>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</si>
  <si>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</si>
  <si>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</si>
  <si>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</si>
  <si>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</si>
  <si>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</si>
  <si>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</si>
  <si>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</si>
  <si>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</si>
  <si>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</si>
  <si>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</si>
  <si>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</si>
  <si>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</si>
  <si>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</si>
  <si>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</si>
  <si>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</si>
  <si>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</si>
  <si>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</si>
  <si>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</si>
  <si>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</si>
  <si>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</si>
  <si>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</si>
  <si>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</si>
  <si>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</si>
  <si>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</si>
  <si>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</si>
  <si>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</si>
  <si>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</si>
  <si>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</si>
  <si>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</si>
  <si>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</si>
  <si>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</si>
  <si>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</si>
  <si>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</si>
  <si>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</si>
  <si>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</si>
  <si>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</si>
  <si>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</si>
  <si>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</si>
  <si>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</si>
  <si>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</si>
  <si>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</si>
  <si>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</si>
  <si>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</si>
  <si>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</si>
  <si>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</si>
  <si>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</si>
  <si>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</si>
  <si>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</si>
  <si>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</si>
  <si>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</si>
  <si>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</si>
  <si>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</si>
  <si>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</si>
  <si>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</si>
  <si>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</si>
  <si>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</si>
  <si>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</si>
  <si>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</si>
  <si>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</si>
  <si>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</si>
  <si>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</si>
  <si>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</si>
  <si>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</si>
  <si>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</si>
  <si>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</si>
  <si>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</si>
  <si>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</si>
  <si>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</si>
  <si>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</si>
  <si>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</si>
  <si>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</si>
  <si>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</si>
  <si>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</si>
  <si>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</si>
  <si>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</si>
  <si>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</si>
  <si>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</si>
  <si>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</si>
  <si>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</si>
  <si>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</si>
  <si>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</si>
  <si>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</si>
  <si>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</si>
  <si>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</si>
  <si>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</si>
  <si>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</si>
  <si>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</si>
  <si>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</si>
  <si>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</si>
  <si>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</si>
  <si>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</si>
  <si>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</si>
  <si>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</si>
  <si>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</si>
  <si>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</si>
  <si>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</si>
  <si>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</si>
  <si>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</si>
  <si>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</si>
  <si>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</si>
  <si>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</si>
  <si>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</si>
  <si>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</si>
  <si>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</si>
  <si>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</si>
  <si>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</si>
  <si>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</si>
  <si>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</si>
  <si>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</si>
  <si>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</si>
  <si>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</si>
  <si>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</si>
  <si>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</si>
  <si>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</si>
  <si>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</si>
  <si>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</si>
  <si>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</si>
  <si>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</si>
  <si>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</si>
  <si>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</si>
  <si>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</si>
  <si>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</si>
  <si>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</si>
  <si>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</si>
  <si>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</si>
  <si>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</si>
  <si>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</si>
  <si>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</si>
  <si>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</si>
  <si>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</si>
  <si>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</si>
  <si>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</si>
  <si>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</si>
  <si>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</si>
  <si>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</si>
  <si>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</si>
  <si>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</si>
  <si>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</si>
  <si>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</si>
  <si>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</si>
  <si>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</si>
  <si>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</si>
  <si>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</si>
  <si>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</si>
  <si>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</si>
  <si>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</si>
  <si>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</si>
  <si>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</si>
  <si>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</si>
  <si>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</si>
  <si>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</si>
  <si>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</si>
  <si>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</si>
  <si>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</si>
  <si>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</si>
  <si>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</si>
  <si>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</si>
  <si>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</si>
  <si>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</si>
  <si>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</si>
  <si>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</si>
  <si>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</si>
  <si>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</si>
  <si>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</si>
  <si>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</si>
  <si>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</si>
  <si>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</si>
  <si>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</si>
  <si>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</si>
  <si>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</si>
  <si>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</si>
  <si>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</si>
  <si>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</si>
  <si>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</si>
  <si>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</si>
  <si>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</si>
  <si>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</si>
  <si>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</si>
  <si>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</si>
  <si>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</si>
  <si>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</si>
  <si>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</si>
  <si>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</si>
  <si>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</si>
  <si>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</si>
  <si>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</si>
  <si>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</si>
  <si>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</si>
  <si>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</si>
  <si>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</si>
  <si>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</si>
  <si>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</si>
  <si>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</si>
  <si>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</si>
  <si>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</si>
  <si>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</si>
  <si>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</si>
  <si>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</si>
  <si>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</si>
  <si>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</si>
  <si>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</si>
  <si>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</si>
  <si>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</si>
  <si>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</si>
  <si>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</si>
  <si>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</si>
  <si>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</si>
  <si>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</si>
  <si>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</si>
  <si>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</si>
  <si>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</si>
  <si>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</si>
  <si>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</si>
  <si>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</si>
  <si>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</si>
  <si>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</si>
  <si>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</si>
  <si>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</si>
  <si>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</si>
  <si>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</si>
  <si>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</si>
  <si>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</si>
  <si>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</si>
  <si>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</si>
  <si>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</si>
  <si>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</si>
  <si>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</si>
  <si>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</si>
  <si>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</si>
  <si>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</si>
  <si>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</si>
  <si>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</si>
  <si>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</si>
  <si>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</si>
  <si>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</si>
  <si>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</si>
  <si>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</si>
  <si>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</si>
  <si>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</si>
  <si>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</si>
  <si>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</si>
  <si>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</si>
  <si>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</si>
  <si>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</si>
  <si>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</si>
  <si>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</si>
  <si>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</si>
  <si>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</si>
  <si>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</si>
  <si>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</si>
  <si>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</si>
  <si>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</si>
  <si>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</si>
  <si>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</si>
  <si>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</si>
  <si>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</si>
  <si>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</si>
  <si>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</si>
  <si>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</si>
  <si>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</si>
  <si>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</si>
  <si>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</si>
  <si>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</si>
  <si>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</si>
  <si>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</si>
  <si>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</si>
  <si>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</si>
  <si>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</si>
  <si>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</si>
  <si>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</si>
  <si>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</si>
  <si>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</si>
  <si>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</si>
  <si>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</si>
  <si>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</si>
  <si>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</si>
  <si>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</si>
  <si>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</si>
  <si>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</si>
  <si>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</si>
  <si>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</si>
  <si>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</si>
  <si>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</si>
  <si>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</si>
  <si>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</si>
  <si>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</si>
  <si>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</si>
  <si>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</si>
  <si>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</si>
  <si>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</si>
  <si>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</si>
  <si>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</si>
  <si>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</si>
  <si>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</si>
  <si>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</si>
  <si>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</si>
  <si>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</si>
  <si>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</si>
  <si>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</si>
  <si>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</si>
  <si>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</si>
  <si>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</si>
  <si>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</si>
  <si>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</si>
  <si>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</si>
  <si>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</si>
  <si>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</si>
  <si>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</si>
  <si>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</si>
  <si>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</si>
  <si>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</si>
  <si>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</si>
  <si>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</si>
  <si>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</si>
  <si>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</si>
  <si>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</si>
  <si>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</si>
  <si>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</si>
  <si>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</si>
  <si>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</si>
  <si>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</si>
  <si>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</si>
  <si>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</si>
  <si>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</si>
  <si>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</si>
  <si>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</si>
  <si>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</si>
  <si>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</si>
  <si>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</si>
  <si>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</si>
  <si>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</si>
  <si>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</si>
  <si>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</si>
  <si>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</si>
  <si>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</si>
  <si>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</si>
  <si>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</si>
  <si>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</si>
  <si>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</si>
  <si>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</si>
  <si>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</si>
  <si>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</si>
  <si>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</si>
  <si>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</si>
  <si>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</si>
  <si>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</si>
  <si>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</si>
  <si>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</si>
  <si>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</si>
  <si>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</si>
  <si>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</si>
  <si>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</si>
  <si>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</si>
  <si>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</si>
  <si>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</si>
  <si>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</si>
  <si>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</si>
  <si>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</si>
  <si>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</si>
  <si>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</si>
  <si>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</si>
  <si>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</si>
  <si>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</si>
  <si>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</si>
  <si>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</si>
  <si>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</si>
  <si>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</si>
  <si>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</si>
  <si>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</si>
  <si>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</si>
  <si>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</si>
  <si>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</si>
  <si>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</si>
  <si>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</si>
  <si>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</si>
  <si>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</si>
  <si>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</si>
  <si>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</si>
  <si>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</si>
  <si>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</si>
  <si>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</si>
  <si>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</si>
  <si>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</si>
  <si>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</si>
  <si>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</si>
  <si>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</si>
  <si>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</si>
  <si>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</si>
  <si>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</si>
  <si>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</si>
  <si>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</si>
  <si>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</si>
  <si>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</si>
  <si>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</si>
  <si>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</si>
  <si>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</si>
  <si>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</si>
  <si>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</si>
  <si>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</si>
  <si>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</si>
  <si>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</si>
  <si>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</si>
  <si>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</si>
  <si>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</si>
  <si>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</si>
  <si>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</si>
  <si>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</si>
  <si>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</si>
  <si>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</si>
  <si>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</si>
  <si>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</si>
  <si>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</si>
  <si>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</si>
  <si>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</si>
  <si>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</si>
  <si>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</si>
  <si>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</si>
  <si>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</si>
  <si>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</si>
  <si>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</si>
  <si>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</si>
  <si>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</si>
  <si>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</si>
  <si>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</si>
  <si>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</si>
  <si>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</si>
  <si>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</si>
  <si>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</si>
  <si>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</si>
  <si>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</si>
  <si>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</si>
  <si>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</si>
  <si>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</si>
  <si>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</si>
  <si>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</si>
  <si>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</si>
  <si>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</si>
  <si>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</si>
  <si>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</si>
  <si>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</si>
  <si>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</si>
  <si>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</si>
  <si>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</si>
  <si>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</si>
  <si>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</si>
  <si>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</si>
  <si>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</si>
  <si>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</si>
  <si>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</si>
  <si>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</si>
  <si>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</si>
  <si>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</si>
  <si>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</si>
  <si>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</si>
  <si>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</si>
  <si>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</si>
  <si>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</si>
  <si>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</si>
  <si>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</si>
  <si>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</si>
  <si>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</si>
  <si>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</si>
  <si>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</si>
  <si>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</si>
  <si>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</si>
  <si>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</si>
  <si>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</si>
  <si>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</si>
  <si>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</si>
  <si>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</si>
  <si>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</si>
  <si>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</si>
  <si>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</si>
  <si>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</si>
  <si>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</si>
  <si>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</si>
  <si>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</si>
  <si>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</si>
  <si>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</si>
  <si>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</si>
  <si>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</si>
  <si>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</si>
  <si>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</si>
  <si>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</si>
  <si>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</si>
  <si>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</si>
  <si>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</si>
  <si>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</si>
  <si>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</si>
  <si>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</si>
  <si>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</si>
  <si>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</si>
  <si>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</si>
  <si>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</si>
  <si>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</si>
  <si>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</si>
  <si>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</si>
  <si>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</si>
  <si>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</si>
  <si>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</si>
  <si>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</si>
  <si>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</si>
  <si>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</si>
  <si>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</si>
  <si>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</si>
  <si>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</si>
  <si>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</si>
  <si>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</si>
  <si>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</si>
  <si>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</si>
  <si>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</si>
  <si>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</si>
  <si>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</si>
  <si>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</si>
  <si>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</si>
  <si>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</si>
  <si>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</si>
  <si>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</si>
  <si>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</si>
  <si>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</si>
  <si>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</si>
  <si>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</si>
  <si>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</si>
  <si>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</si>
  <si>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</si>
  <si>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</si>
  <si>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</si>
  <si>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</si>
  <si>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</si>
  <si>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</si>
  <si>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</si>
  <si>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</si>
  <si>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</si>
  <si>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</si>
  <si>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</si>
  <si>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</si>
  <si>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</si>
  <si>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</si>
  <si>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</si>
  <si>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</si>
  <si>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</si>
  <si>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</si>
  <si>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</si>
  <si>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</si>
  <si>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</si>
  <si>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</si>
  <si>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</si>
  <si>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</si>
  <si>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</si>
  <si>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</si>
  <si>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</si>
  <si>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</si>
  <si>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</si>
  <si>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</si>
  <si>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</si>
  <si>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</si>
  <si>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</si>
  <si>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</si>
  <si>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</si>
  <si>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</si>
  <si>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</si>
  <si>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</si>
  <si>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</si>
  <si>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</si>
  <si>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</si>
  <si>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</si>
  <si>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</si>
  <si>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</si>
  <si>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</si>
  <si>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</si>
  <si>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</si>
  <si>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</si>
  <si>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</si>
  <si>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</si>
  <si>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</si>
  <si>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</si>
  <si>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</si>
  <si>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</si>
  <si>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</si>
  <si>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</si>
  <si>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</si>
  <si>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</si>
  <si>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</si>
  <si>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</si>
  <si>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</si>
  <si>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</si>
  <si>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</si>
  <si>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</si>
  <si>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</si>
  <si>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</si>
  <si>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</si>
  <si>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</si>
  <si>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</si>
  <si>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</si>
  <si>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</si>
  <si>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</si>
  <si>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</si>
  <si>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</si>
  <si>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</si>
  <si>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</si>
  <si>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</si>
  <si>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</si>
  <si>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</si>
  <si>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</si>
  <si>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</si>
  <si>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</si>
  <si>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</si>
  <si>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</si>
  <si>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</si>
  <si>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</si>
  <si>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</si>
  <si>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</si>
  <si>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</si>
  <si>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</si>
  <si>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</si>
  <si>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</si>
  <si>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</si>
  <si>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</si>
  <si>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</si>
  <si>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</si>
  <si>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</si>
  <si>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</si>
  <si>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</si>
  <si>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</si>
  <si>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</si>
  <si>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</si>
  <si>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</si>
  <si>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</si>
  <si>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</si>
  <si>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</si>
  <si>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</si>
  <si>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</si>
  <si>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</si>
  <si>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</si>
  <si>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</si>
  <si>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</si>
  <si>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</si>
  <si>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</si>
  <si>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</si>
  <si>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</si>
  <si>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</si>
  <si>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</si>
  <si>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</si>
  <si>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</si>
  <si>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</si>
  <si>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</si>
  <si>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</si>
  <si>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</si>
  <si>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</si>
  <si>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</si>
  <si>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</si>
  <si>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</si>
  <si>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</si>
  <si>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</si>
  <si>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</si>
  <si>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</si>
  <si>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</si>
  <si>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</si>
  <si>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</si>
  <si>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</si>
  <si>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</si>
  <si>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</si>
  <si>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</si>
  <si>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</si>
  <si>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</si>
  <si>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</si>
  <si>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</si>
  <si>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</si>
  <si>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</si>
  <si>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</si>
  <si>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</si>
  <si>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</si>
  <si>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</si>
  <si>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</si>
  <si>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</si>
  <si>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</si>
  <si>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</si>
  <si>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</si>
  <si>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</si>
  <si>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</si>
  <si>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</si>
  <si>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</si>
  <si>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</si>
  <si>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</si>
  <si>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</si>
  <si>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</si>
  <si>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</si>
  <si>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</si>
  <si>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</si>
  <si>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</si>
  <si>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</si>
  <si>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</si>
  <si>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</si>
  <si>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</si>
  <si>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</si>
  <si>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</si>
  <si>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</si>
  <si>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</si>
  <si>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</si>
  <si>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</si>
  <si>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</si>
  <si>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</si>
  <si>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</si>
  <si>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</si>
  <si>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</si>
  <si>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</si>
  <si>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</si>
  <si>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</si>
  <si>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</si>
  <si>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</si>
  <si>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</si>
  <si>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</si>
  <si>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</si>
  <si>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</si>
  <si>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</si>
  <si>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</si>
  <si>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</si>
  <si>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</si>
  <si>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</si>
  <si>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</si>
  <si>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</si>
  <si>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</si>
  <si>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</si>
  <si>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</si>
  <si>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</si>
  <si>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</si>
  <si>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</si>
  <si>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</si>
  <si>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</si>
  <si>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</si>
  <si>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</si>
  <si>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</si>
  <si>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</si>
  <si>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</si>
  <si>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</si>
  <si>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</si>
  <si>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</si>
  <si>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</si>
  <si>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</si>
  <si>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</si>
  <si>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</si>
  <si>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</si>
  <si>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</si>
  <si>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</si>
  <si>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</si>
  <si>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</si>
  <si>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</si>
  <si>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</si>
  <si>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</si>
  <si>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</si>
  <si>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</si>
  <si>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</si>
  <si>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</si>
  <si>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</si>
  <si>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</si>
  <si>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</si>
  <si>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</si>
  <si>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</si>
  <si>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</si>
  <si>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</si>
  <si>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</si>
  <si>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</si>
  <si>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</si>
  <si>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</si>
  <si>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</si>
  <si>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</si>
  <si>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</si>
  <si>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</si>
  <si>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</si>
  <si>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</si>
  <si>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</si>
  <si>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</si>
  <si>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</si>
  <si>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</si>
  <si>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</si>
  <si>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</si>
  <si>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</si>
  <si>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</si>
  <si>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</si>
  <si>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</si>
  <si>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</si>
  <si>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</si>
  <si>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</si>
  <si>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</si>
  <si>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</si>
  <si>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</si>
  <si>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</si>
  <si>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</si>
  <si>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</si>
  <si>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</si>
  <si>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</si>
  <si>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</si>
  <si>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</si>
  <si>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</si>
  <si>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</si>
  <si>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</si>
  <si>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</si>
  <si>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</si>
  <si>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</si>
  <si>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</si>
  <si>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</si>
  <si>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</si>
  <si>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</si>
  <si>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</si>
  <si>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</si>
  <si>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</si>
  <si>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</si>
  <si>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</si>
  <si>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</si>
  <si>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</si>
  <si>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</si>
  <si>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</si>
  <si>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</si>
  <si>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</si>
  <si>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</si>
  <si>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</si>
  <si>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</si>
  <si>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</si>
  <si>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</si>
  <si>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</si>
  <si>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</si>
  <si>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</si>
  <si>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</si>
  <si>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</si>
  <si>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</si>
  <si>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</si>
  <si>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</si>
  <si>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</si>
  <si>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</si>
  <si>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</si>
  <si>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</si>
  <si>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</si>
  <si>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</si>
  <si>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</si>
  <si>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</si>
  <si>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</si>
  <si>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</si>
  <si>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</si>
  <si>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</si>
  <si>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</si>
  <si>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</si>
  <si>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</si>
  <si>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</si>
  <si>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</si>
  <si>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</si>
  <si>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</si>
  <si>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</si>
  <si>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</si>
  <si>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</si>
  <si>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</si>
  <si>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</si>
  <si>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</si>
  <si>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</si>
  <si>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</si>
  <si>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</si>
  <si>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</si>
  <si>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</si>
  <si>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</si>
  <si>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</si>
  <si>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</si>
  <si>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</si>
  <si>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</si>
  <si>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</si>
  <si>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</si>
  <si>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</si>
  <si>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</si>
  <si>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</si>
  <si>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</si>
  <si>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</si>
  <si>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</si>
  <si>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</si>
  <si>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</si>
  <si>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</si>
  <si>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</si>
  <si>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</si>
  <si>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</si>
  <si>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</si>
  <si>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</si>
  <si>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</si>
  <si>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</si>
  <si>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</si>
  <si>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</si>
  <si>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</si>
  <si>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</si>
  <si>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</si>
  <si>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</si>
  <si>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</si>
  <si>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</si>
  <si>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</si>
  <si>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</si>
  <si>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</si>
  <si>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</si>
  <si>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</si>
  <si>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</si>
  <si>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</si>
  <si>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</si>
  <si>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</si>
  <si>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</si>
  <si>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</si>
  <si>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</si>
  <si>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</si>
  <si>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</si>
  <si>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</si>
  <si>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</si>
  <si>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</si>
  <si>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</si>
  <si>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</si>
  <si>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</si>
  <si>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</si>
  <si>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</si>
  <si>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</si>
  <si>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</si>
  <si>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</si>
  <si>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</si>
  <si>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</si>
  <si>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</si>
  <si>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</si>
  <si>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</si>
  <si>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</si>
  <si>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</si>
  <si>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</si>
  <si>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</si>
  <si>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</si>
  <si>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</si>
  <si>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</si>
  <si>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</si>
  <si>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</si>
  <si>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</si>
  <si>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</si>
  <si>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</si>
  <si>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</si>
  <si>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</si>
  <si>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</si>
  <si>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</si>
  <si>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</si>
  <si>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</si>
  <si>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</si>
  <si>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</si>
  <si>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</si>
  <si>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</si>
  <si>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</si>
  <si>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</si>
  <si>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</si>
  <si>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</si>
  <si>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</si>
  <si>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</si>
  <si>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</si>
  <si>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</si>
  <si>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</si>
  <si>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</si>
  <si>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</si>
  <si>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</si>
  <si>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</si>
  <si>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</si>
  <si>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</si>
  <si>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</si>
  <si>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</si>
  <si>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</si>
  <si>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</si>
  <si>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</si>
  <si>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</si>
  <si>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</si>
  <si>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</si>
  <si>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</si>
  <si>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</si>
  <si>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</si>
  <si>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</si>
  <si>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</si>
  <si>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</si>
  <si>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</si>
  <si>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</si>
  <si>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</si>
  <si>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</si>
  <si>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</si>
  <si>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</si>
  <si>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</si>
  <si>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</si>
  <si>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</si>
  <si>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</si>
  <si>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</si>
  <si>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</si>
  <si>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</si>
  <si>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</si>
  <si>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</si>
  <si>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</si>
  <si>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</si>
  <si>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</si>
  <si>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</si>
  <si>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</si>
  <si>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</si>
  <si>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</si>
  <si>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</si>
  <si>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</si>
  <si>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</si>
  <si>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</si>
  <si>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</si>
  <si>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</si>
  <si>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</si>
  <si>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</si>
  <si>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</si>
  <si>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</si>
  <si>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</si>
  <si>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</si>
  <si>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</si>
  <si>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</si>
  <si>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</si>
  <si>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</si>
  <si>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</si>
  <si>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</si>
  <si>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</si>
  <si>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</si>
  <si>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</si>
  <si>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</si>
  <si>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</si>
  <si>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</si>
  <si>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</si>
  <si>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</si>
  <si>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</si>
  <si>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</si>
  <si>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</si>
  <si>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</si>
  <si>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</si>
  <si>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</si>
  <si>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</si>
  <si>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</si>
  <si>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</si>
  <si>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</si>
  <si>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</si>
  <si>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</si>
  <si>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</si>
  <si>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</si>
  <si>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</si>
  <si>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</si>
  <si>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</si>
  <si>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</si>
  <si>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</si>
  <si>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</si>
  <si>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</si>
  <si>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</si>
  <si>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</si>
  <si>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</si>
  <si>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</si>
  <si>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</si>
  <si>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</si>
  <si>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</si>
  <si>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</si>
  <si>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</si>
  <si>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</si>
  <si>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</si>
  <si>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</si>
  <si>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</si>
  <si>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</si>
  <si>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</si>
  <si>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</si>
  <si>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</si>
  <si>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</si>
  <si>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</si>
  <si>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</si>
  <si>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</si>
  <si>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</si>
  <si>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</si>
  <si>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</si>
  <si>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</si>
  <si>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</si>
  <si>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</si>
  <si>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</si>
  <si>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</si>
  <si>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</si>
  <si>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</si>
  <si>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</si>
  <si>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</si>
  <si>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</si>
  <si>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</si>
  <si>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</si>
  <si>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</si>
  <si>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</si>
  <si>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</si>
  <si>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</si>
  <si>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</si>
  <si>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</si>
  <si>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</si>
  <si>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</si>
  <si>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</si>
  <si>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</si>
  <si>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</si>
  <si>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</si>
  <si>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</si>
  <si>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</si>
  <si>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</si>
  <si>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</si>
  <si>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</si>
  <si>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</si>
  <si>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</si>
  <si>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</si>
  <si>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</si>
  <si>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</si>
  <si>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</si>
  <si>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</si>
  <si>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</si>
  <si>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</si>
  <si>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</si>
  <si>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</si>
  <si>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</si>
  <si>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</si>
  <si>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</si>
  <si>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</si>
  <si>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</si>
  <si>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</si>
  <si>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</si>
  <si>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</si>
  <si>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</si>
  <si>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</si>
  <si>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</si>
  <si>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</si>
  <si>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</si>
  <si>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</si>
  <si>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</si>
  <si>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</si>
  <si>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</si>
  <si>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</si>
  <si>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</si>
  <si>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</si>
  <si>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</si>
  <si>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</si>
  <si>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</si>
  <si>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</si>
  <si>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</si>
  <si>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</si>
  <si>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</si>
  <si>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</si>
  <si>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</si>
  <si>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</si>
  <si>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</si>
  <si>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</si>
  <si>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</si>
  <si>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</si>
  <si>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</si>
  <si>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</si>
  <si>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</si>
  <si>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</si>
  <si>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</si>
  <si>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</si>
  <si>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</si>
  <si>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</si>
  <si>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</si>
  <si>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</si>
  <si>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</si>
  <si>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</si>
  <si>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</si>
  <si>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</si>
  <si>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</si>
  <si>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</si>
  <si>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</si>
  <si>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</si>
  <si>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</si>
  <si>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</si>
  <si>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</si>
  <si>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</si>
  <si>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</si>
  <si>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</si>
  <si>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</si>
  <si>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</si>
  <si>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</si>
  <si>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</si>
  <si>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</si>
  <si>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</si>
  <si>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</si>
  <si>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</si>
  <si>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</si>
  <si>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</si>
  <si>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</si>
  <si>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</si>
  <si>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</si>
  <si>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</si>
  <si>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</si>
  <si>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</si>
  <si>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</si>
  <si>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</si>
  <si>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</si>
  <si>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</si>
  <si>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</si>
  <si>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</si>
  <si>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</si>
  <si>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</si>
  <si>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</si>
  <si>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</si>
  <si>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</si>
  <si>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</si>
  <si>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</si>
  <si>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</si>
  <si>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</si>
  <si>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</si>
  <si>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</si>
  <si>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</si>
  <si>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</si>
  <si>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</si>
  <si>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</si>
  <si>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</si>
  <si>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</si>
  <si>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</si>
  <si>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</si>
  <si>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</si>
  <si>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</si>
  <si>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</si>
  <si>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</si>
  <si>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</si>
  <si>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</si>
  <si>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</si>
  <si>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</si>
  <si>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</si>
  <si>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</si>
  <si>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</si>
  <si>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</si>
  <si>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</si>
  <si>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</si>
  <si>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</si>
  <si>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</si>
  <si>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</si>
  <si>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</si>
  <si>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</si>
  <si>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</si>
  <si>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</si>
  <si>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</si>
  <si>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</si>
  <si>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</si>
  <si>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</si>
  <si>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</si>
  <si>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</si>
  <si>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</si>
  <si>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</si>
  <si>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</si>
  <si>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</si>
  <si>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</si>
  <si>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</si>
  <si>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</si>
  <si>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</si>
  <si>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</si>
  <si>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</si>
  <si>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</si>
  <si>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</si>
  <si>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</si>
  <si>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</si>
  <si>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</si>
  <si>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</si>
  <si>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</si>
  <si>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</si>
  <si>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</si>
  <si>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</si>
  <si>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</si>
  <si>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</si>
  <si>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</si>
  <si>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</si>
  <si>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</si>
  <si>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</si>
  <si>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</si>
  <si>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</si>
  <si>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</si>
  <si>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</si>
  <si>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</si>
  <si>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</si>
  <si>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</si>
  <si>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</si>
  <si>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</si>
  <si>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</si>
  <si>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</si>
  <si>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</si>
  <si>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</si>
  <si>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</si>
  <si>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</si>
  <si>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</si>
  <si>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</si>
  <si>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</si>
  <si>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</si>
  <si>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</si>
  <si>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</si>
  <si>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</si>
  <si>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</si>
  <si>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</si>
  <si>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</si>
  <si>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</si>
  <si>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</si>
  <si>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</si>
  <si>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</si>
  <si>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</si>
  <si>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</si>
  <si>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</si>
  <si>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</si>
  <si>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</si>
  <si>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</si>
  <si>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</si>
  <si>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</si>
  <si>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</si>
  <si>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</si>
  <si>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</si>
  <si>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</si>
  <si>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</si>
  <si>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</si>
  <si>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</si>
  <si>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</si>
  <si>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</si>
  <si>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</si>
  <si>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</si>
  <si>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</si>
  <si>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</si>
  <si>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</si>
  <si>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</si>
  <si>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</si>
  <si>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</si>
  <si>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</si>
  <si>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</si>
  <si>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</si>
  <si>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</si>
  <si>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</si>
  <si>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</si>
  <si>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</si>
  <si>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</si>
  <si>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</si>
  <si>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</si>
  <si>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</si>
  <si>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</si>
  <si>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</si>
  <si>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</si>
  <si>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</si>
  <si>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</si>
  <si>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</si>
  <si>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</si>
  <si>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</si>
  <si>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</si>
  <si>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</si>
  <si>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</si>
  <si>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</si>
  <si>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</si>
  <si>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</si>
  <si>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</si>
  <si>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</si>
  <si>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</si>
  <si>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</si>
  <si>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</si>
  <si>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</si>
  <si>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</si>
  <si>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</si>
  <si>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</si>
  <si>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</si>
  <si>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</si>
  <si>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</si>
  <si>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</si>
  <si>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</si>
  <si>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</si>
  <si>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</si>
  <si>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</si>
  <si>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</si>
  <si>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</si>
  <si>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</si>
  <si>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</si>
  <si>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</si>
  <si>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</si>
  <si>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</si>
  <si>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</si>
  <si>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</si>
  <si>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</si>
  <si>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</si>
  <si>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</si>
  <si>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</si>
  <si>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</si>
  <si>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</si>
  <si>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</si>
  <si>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</si>
  <si>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</si>
  <si>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</si>
  <si>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</si>
  <si>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</si>
  <si>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</si>
  <si>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</si>
  <si>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</si>
  <si>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</si>
  <si>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</si>
  <si>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</si>
  <si>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</si>
  <si>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</si>
  <si>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</si>
  <si>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</si>
  <si>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</si>
  <si>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</si>
  <si>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</si>
  <si>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</si>
  <si>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</si>
  <si>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</si>
  <si>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</si>
  <si>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</si>
  <si>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</si>
  <si>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</si>
  <si>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</si>
  <si>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</si>
  <si>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</si>
  <si>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</si>
  <si>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</si>
  <si>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</si>
  <si>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</si>
  <si>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</si>
  <si>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</si>
  <si>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</si>
  <si>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</si>
  <si>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</si>
  <si>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</si>
  <si>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</si>
  <si>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</si>
  <si>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</si>
  <si>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</si>
  <si>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</si>
  <si>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</si>
  <si>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</si>
  <si>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</si>
  <si>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</si>
  <si>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</si>
  <si>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</si>
  <si>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</si>
  <si>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</si>
  <si>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</si>
  <si>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</si>
  <si>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</si>
  <si>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</si>
  <si>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</si>
  <si>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</si>
  <si>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</si>
  <si>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</si>
  <si>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</si>
  <si>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</si>
  <si>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</si>
  <si>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</si>
  <si>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</si>
  <si>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</si>
  <si>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</si>
  <si>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</si>
  <si>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</si>
  <si>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</si>
  <si>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</si>
  <si>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</si>
  <si>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</si>
  <si>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</si>
  <si>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</si>
  <si>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</si>
  <si>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</si>
  <si>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</si>
  <si>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</si>
  <si>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</si>
  <si>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</si>
  <si>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</si>
  <si>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</si>
  <si>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</si>
  <si>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</si>
  <si>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</si>
  <si>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</si>
  <si>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</si>
  <si>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</si>
  <si>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</si>
  <si>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</si>
  <si>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</si>
  <si>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</si>
  <si>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</si>
  <si>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</si>
  <si>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</si>
  <si>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</si>
  <si>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</si>
  <si>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</si>
  <si>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</si>
  <si>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</si>
  <si>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</si>
  <si>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</si>
  <si>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</si>
  <si>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</si>
  <si>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</si>
  <si>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</si>
  <si>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</si>
  <si>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</si>
  <si>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</si>
  <si>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</si>
  <si>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</si>
  <si>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</si>
  <si>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</si>
  <si>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</si>
  <si>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</si>
  <si>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</si>
  <si>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</si>
  <si>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</si>
  <si>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</si>
  <si>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</si>
  <si>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</si>
  <si>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</si>
  <si>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</si>
  <si>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</si>
  <si>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</si>
  <si>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</si>
  <si>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</si>
  <si>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</si>
  <si>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</si>
  <si>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</si>
  <si>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</si>
  <si>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</si>
  <si>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</si>
  <si>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</si>
  <si>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</si>
  <si>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</si>
  <si>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</si>
  <si>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</si>
  <si>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</si>
  <si>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</si>
  <si>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</si>
  <si>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</si>
  <si>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</si>
  <si>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</si>
  <si>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</si>
  <si>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</si>
  <si>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</si>
  <si>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</si>
  <si>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</si>
  <si>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</si>
  <si>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</si>
  <si>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</si>
  <si>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</si>
  <si>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</si>
  <si>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</si>
  <si>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</si>
  <si>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</si>
  <si>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</si>
  <si>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</si>
  <si>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</si>
  <si>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</si>
  <si>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</si>
  <si>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</si>
  <si>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</si>
  <si>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</si>
  <si>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</si>
  <si>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</si>
  <si>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</si>
  <si>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</si>
  <si>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</si>
  <si>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</si>
  <si>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</si>
  <si>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</si>
  <si>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</si>
  <si>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</si>
  <si>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</si>
  <si>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</si>
  <si>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</si>
  <si>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</si>
  <si>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</si>
  <si>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</si>
  <si>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</si>
  <si>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</si>
  <si>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</si>
  <si>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</si>
  <si>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</si>
  <si>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</si>
  <si>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</si>
  <si>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</si>
  <si>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</si>
  <si>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</si>
  <si>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</si>
  <si>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</si>
  <si>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</si>
  <si>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</si>
  <si>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</si>
  <si>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</si>
  <si>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</si>
  <si>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</si>
  <si>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</si>
  <si>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</si>
  <si>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</si>
  <si>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</si>
  <si>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</si>
  <si>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</si>
  <si>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</si>
  <si>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</si>
  <si>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</si>
  <si>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</si>
  <si>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</si>
  <si>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</si>
  <si>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</si>
  <si>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</si>
  <si>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</si>
  <si>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</si>
  <si>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</si>
  <si>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</si>
  <si>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</si>
  <si>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</si>
  <si>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</si>
  <si>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</si>
  <si>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</si>
  <si>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</si>
  <si>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</si>
  <si>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</si>
  <si>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</si>
  <si>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</si>
  <si>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</si>
  <si>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</si>
  <si>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</si>
  <si>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</si>
  <si>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</si>
  <si>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</si>
  <si>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</si>
  <si>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</si>
  <si>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</si>
  <si>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</si>
  <si>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</si>
  <si>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</si>
  <si>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</si>
  <si>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</si>
  <si>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</si>
  <si>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</si>
  <si>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</si>
  <si>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</si>
  <si>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</si>
  <si>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</si>
  <si>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</si>
  <si>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</si>
  <si>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</si>
  <si>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</si>
  <si>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</si>
  <si>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</si>
  <si>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</si>
  <si>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</si>
  <si>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</si>
  <si>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</si>
  <si>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</si>
  <si>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</si>
  <si>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</si>
  <si>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</si>
  <si>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</si>
  <si>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</si>
  <si>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</si>
  <si>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</si>
  <si>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</si>
  <si>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</si>
  <si>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</si>
  <si>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</si>
  <si>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</si>
  <si>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</si>
  <si>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</si>
  <si>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</si>
  <si>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</si>
  <si>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</si>
  <si>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</si>
  <si>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</si>
  <si>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</si>
  <si>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</si>
  <si>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</si>
  <si>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</si>
  <si>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</si>
  <si>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</si>
  <si>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</si>
  <si>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</si>
  <si>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</si>
  <si>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</si>
  <si>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</si>
  <si>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</si>
  <si>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</si>
  <si>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</si>
  <si>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</si>
  <si>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</si>
  <si>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</si>
  <si>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</si>
  <si>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</si>
  <si>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</si>
  <si>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</si>
  <si>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</si>
  <si>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</si>
  <si>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</si>
  <si>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</si>
  <si>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</si>
  <si>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</si>
  <si>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</si>
  <si>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</si>
  <si>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</si>
  <si>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</si>
  <si>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</si>
  <si>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</si>
  <si>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</si>
  <si>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</si>
  <si>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</si>
  <si>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</si>
  <si>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</si>
  <si>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</si>
  <si>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</si>
  <si>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</si>
  <si>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</si>
  <si>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</si>
  <si>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</si>
  <si>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</si>
  <si>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</si>
  <si>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</si>
  <si>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</si>
  <si>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</si>
  <si>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</si>
  <si>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</si>
  <si>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</si>
  <si>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</si>
  <si>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</si>
  <si>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</si>
  <si>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</si>
  <si>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</si>
  <si>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</si>
  <si>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</si>
  <si>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</si>
  <si>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</si>
  <si>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</si>
  <si>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</si>
  <si>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</si>
  <si>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</si>
  <si>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</si>
  <si>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</si>
  <si>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</si>
  <si>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</si>
  <si>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</si>
  <si>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</si>
  <si>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</si>
  <si>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</si>
  <si>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</si>
  <si>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</si>
  <si>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</si>
  <si>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</si>
  <si>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</si>
  <si>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</si>
  <si>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</si>
  <si>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</si>
  <si>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</si>
  <si>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</si>
  <si>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</si>
  <si>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</si>
  <si>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</si>
  <si>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</si>
  <si>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</si>
  <si>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</si>
  <si>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</si>
  <si>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</si>
  <si>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</si>
  <si>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</si>
  <si>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</si>
  <si>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</si>
  <si>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</si>
  <si>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</si>
  <si>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</si>
  <si>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</si>
  <si>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</si>
  <si>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</si>
  <si>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</si>
  <si>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</si>
  <si>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</si>
  <si>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</si>
  <si>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</si>
  <si>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</si>
  <si>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</si>
  <si>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</si>
  <si>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</si>
  <si>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</si>
  <si>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</si>
  <si>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</si>
  <si>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</si>
  <si>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</si>
  <si>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</si>
  <si>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</si>
  <si>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</si>
  <si>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</si>
  <si>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</si>
  <si>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</si>
  <si>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</si>
  <si>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</si>
  <si>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</si>
  <si>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</si>
  <si>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</si>
  <si>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</si>
  <si>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</si>
  <si>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</si>
  <si>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</si>
  <si>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</si>
  <si>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</si>
  <si>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</si>
  <si>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</si>
  <si>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</si>
  <si>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</si>
  <si>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</si>
  <si>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</si>
  <si>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</si>
  <si>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</si>
  <si>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</si>
  <si>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</si>
  <si>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</si>
  <si>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</si>
  <si>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</si>
  <si>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</si>
  <si>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</si>
  <si>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</si>
  <si>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</si>
  <si>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</si>
  <si>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</si>
  <si>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</si>
  <si>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</si>
  <si>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</si>
  <si>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</si>
  <si>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</si>
  <si>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</si>
  <si>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</si>
  <si>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</si>
  <si>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</si>
  <si>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</si>
  <si>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</si>
  <si>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</si>
  <si>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</si>
  <si>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</si>
  <si>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</si>
  <si>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</si>
  <si>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</si>
  <si>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</si>
  <si>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</si>
  <si>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</si>
  <si>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</si>
  <si>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</si>
  <si>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</si>
  <si>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</si>
  <si>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</si>
  <si>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</si>
  <si>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</si>
  <si>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</si>
  <si>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</si>
  <si>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</si>
  <si>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</si>
  <si>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</si>
  <si>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</si>
  <si>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</si>
  <si>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</si>
  <si>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</si>
  <si>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</si>
  <si>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</si>
  <si>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</si>
  <si>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</si>
  <si>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</si>
  <si>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</si>
  <si>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</si>
  <si>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</si>
  <si>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</si>
  <si>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</si>
  <si>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</si>
  <si>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</si>
  <si>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</si>
  <si>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</si>
  <si>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</si>
  <si>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</si>
  <si>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</si>
  <si>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</si>
  <si>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</si>
  <si>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</si>
  <si>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</si>
  <si>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</si>
  <si>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</si>
  <si>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</si>
  <si>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</si>
  <si>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</si>
  <si>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</si>
  <si>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</si>
  <si>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</si>
  <si>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</si>
  <si>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</si>
  <si>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</si>
  <si>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</si>
  <si>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</si>
  <si>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</si>
  <si>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</si>
  <si>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</si>
  <si>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</si>
  <si>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</si>
  <si>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</si>
  <si>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</si>
  <si>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</si>
  <si>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</si>
  <si>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</si>
  <si>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</si>
  <si>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</si>
  <si>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</si>
  <si>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</si>
  <si>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</si>
  <si>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</si>
  <si>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</si>
  <si>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</si>
  <si>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</si>
  <si>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</si>
  <si>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</si>
  <si>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</si>
  <si>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</si>
  <si>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</si>
  <si>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</si>
  <si>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</si>
  <si>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</si>
  <si>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</si>
  <si>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</si>
  <si>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</si>
  <si>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</si>
  <si>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</si>
  <si>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</si>
  <si>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</si>
  <si>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</si>
  <si>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</si>
  <si>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</si>
  <si>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</si>
  <si>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</si>
  <si>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</si>
  <si>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</si>
  <si>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</si>
  <si>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</si>
  <si>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</si>
  <si>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</si>
  <si>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</si>
  <si>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</si>
  <si>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</si>
  <si>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</si>
  <si>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</si>
  <si>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</si>
  <si>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</si>
  <si>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</si>
  <si>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</si>
  <si>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</si>
  <si>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</si>
  <si>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</si>
  <si>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</si>
  <si>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</si>
  <si>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</si>
  <si>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</si>
  <si>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</si>
  <si>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</si>
  <si>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</si>
  <si>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</si>
  <si>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</si>
  <si>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</si>
  <si>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</si>
  <si>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</si>
  <si>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</si>
  <si>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</si>
  <si>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</si>
  <si>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</si>
  <si>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</si>
  <si>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</si>
  <si>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</si>
  <si>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</si>
  <si>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</si>
  <si>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</si>
  <si>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</si>
  <si>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</si>
  <si>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</si>
  <si>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</si>
  <si>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</si>
  <si>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</si>
  <si>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</si>
  <si>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</si>
  <si>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</si>
  <si>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</si>
  <si>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</si>
  <si>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</si>
  <si>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</si>
  <si>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</si>
  <si>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</si>
  <si>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</si>
  <si>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</si>
  <si>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</si>
  <si>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</si>
  <si>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</si>
  <si>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</si>
  <si>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</si>
  <si>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</si>
  <si>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</si>
  <si>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</si>
  <si>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</si>
  <si>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</si>
  <si>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</si>
  <si>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</si>
  <si>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</si>
  <si>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</si>
  <si>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</si>
  <si>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</si>
  <si>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</si>
  <si>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</si>
  <si>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</si>
  <si>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</si>
  <si>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</si>
  <si>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</si>
  <si>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</si>
  <si>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</si>
  <si>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</si>
  <si>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</si>
  <si>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</si>
  <si>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</si>
  <si>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</si>
  <si>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</si>
  <si>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</si>
  <si>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</si>
  <si>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</si>
  <si>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</si>
  <si>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</si>
  <si>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</si>
  <si>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</si>
  <si>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</si>
  <si>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</si>
  <si>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</si>
  <si>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</si>
  <si>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</si>
  <si>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</si>
  <si>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</si>
  <si>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</si>
  <si>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</si>
  <si>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</si>
  <si>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</si>
  <si>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</si>
  <si>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</si>
  <si>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</si>
  <si>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</si>
  <si>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</si>
  <si>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</si>
  <si>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</si>
  <si>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</si>
  <si>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</si>
  <si>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</si>
  <si>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</si>
  <si>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</si>
  <si>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</si>
  <si>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</si>
  <si>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</si>
  <si>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</si>
  <si>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</si>
  <si>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</si>
  <si>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</si>
  <si>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</si>
  <si>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</si>
  <si>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</si>
  <si>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</si>
  <si>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</si>
  <si>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</si>
  <si>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</si>
  <si>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</si>
  <si>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</si>
  <si>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</si>
  <si>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</si>
  <si>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</si>
  <si>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</si>
  <si>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</si>
  <si>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</si>
  <si>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</si>
  <si>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</si>
  <si>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</si>
  <si>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</si>
  <si>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</si>
  <si>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</si>
  <si>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</si>
  <si>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</si>
  <si>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</si>
  <si>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</si>
  <si>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</si>
  <si>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</si>
  <si>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</si>
  <si>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</si>
  <si>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</si>
  <si>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</si>
  <si>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</si>
  <si>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</si>
  <si>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</si>
  <si>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</si>
  <si>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</si>
  <si>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</si>
  <si>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</si>
  <si>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</si>
  <si>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</si>
  <si>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</si>
  <si>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</si>
  <si>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</si>
  <si>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</si>
  <si>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</si>
  <si>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</si>
  <si>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</si>
  <si>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</si>
  <si>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</si>
  <si>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</si>
  <si>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</si>
  <si>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</si>
  <si>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</si>
  <si>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</si>
  <si>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</si>
  <si>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</si>
  <si>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</si>
  <si>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</si>
  <si>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</si>
  <si>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</si>
  <si>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</si>
  <si>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</si>
  <si>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</si>
  <si>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</si>
  <si>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</si>
  <si>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</si>
  <si>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</si>
  <si>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</si>
  <si>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</si>
  <si>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</si>
  <si>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</si>
  <si>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</si>
  <si>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</si>
  <si>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</si>
  <si>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</si>
  <si>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</si>
  <si>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</si>
  <si>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</si>
  <si>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</si>
  <si>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</si>
  <si>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</si>
  <si>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</si>
  <si>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</si>
  <si>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</si>
  <si>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</si>
  <si>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</si>
  <si>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</si>
  <si>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</si>
  <si>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</si>
  <si>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</si>
  <si>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</si>
  <si>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</si>
  <si>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</si>
  <si>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</si>
  <si>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</si>
  <si>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</si>
  <si>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</si>
  <si>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</si>
  <si>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</si>
  <si>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</si>
  <si>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</si>
  <si>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</si>
  <si>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</si>
  <si>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</si>
  <si>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</si>
  <si>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</si>
  <si>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</si>
  <si>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</si>
  <si>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</si>
  <si>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</si>
  <si>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</si>
  <si>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</si>
  <si>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</si>
  <si>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</si>
  <si>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</si>
  <si>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</si>
  <si>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</si>
  <si>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</si>
  <si>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</si>
  <si>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</si>
  <si>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</si>
  <si>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</si>
  <si>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</si>
  <si>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</si>
  <si>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</si>
  <si>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</si>
  <si>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</si>
  <si>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</si>
  <si>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</si>
  <si>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</si>
  <si>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</si>
  <si>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</si>
  <si>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</si>
  <si>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</si>
  <si>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</si>
  <si>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</si>
  <si>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</si>
  <si>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</si>
  <si>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</si>
  <si>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</si>
  <si>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</si>
  <si>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</si>
  <si>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</si>
  <si>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</si>
  <si>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</si>
  <si>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</si>
  <si>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</si>
  <si>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</si>
  <si>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</si>
  <si>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</si>
  <si>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</si>
  <si>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</si>
  <si>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</si>
  <si>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</si>
  <si>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</si>
  <si>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</si>
  <si>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</si>
  <si>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</si>
  <si>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</si>
  <si>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</si>
  <si>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</si>
  <si>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</si>
  <si>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</si>
  <si>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</si>
  <si>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</si>
  <si>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</si>
  <si>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</si>
  <si>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</si>
  <si>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</si>
  <si>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</si>
  <si>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</si>
  <si>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</si>
  <si>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</si>
  <si>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</si>
  <si>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</si>
  <si>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</si>
  <si>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</si>
  <si>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</si>
  <si>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</si>
  <si>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</si>
  <si>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</si>
  <si>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</si>
  <si>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</si>
  <si>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</si>
  <si>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</si>
  <si>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</si>
  <si>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</si>
  <si>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</si>
  <si>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</si>
  <si>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</si>
  <si>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</si>
  <si>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</si>
  <si>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</si>
  <si>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</si>
  <si>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</si>
  <si>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</si>
  <si>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</si>
  <si>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</si>
  <si>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</si>
  <si>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</si>
  <si>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</si>
  <si>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</si>
  <si>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</si>
  <si>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</si>
  <si>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</si>
  <si>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</si>
  <si>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</si>
  <si>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</si>
  <si>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</si>
  <si>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</si>
  <si>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</si>
  <si>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</si>
  <si>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</si>
  <si>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</si>
  <si>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</si>
  <si>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</si>
  <si>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</si>
  <si>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</si>
  <si>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</si>
  <si>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</si>
  <si>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</si>
  <si>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</si>
  <si>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</si>
  <si>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</si>
  <si>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</si>
  <si>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</si>
  <si>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</si>
  <si>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</si>
  <si>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</si>
  <si>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</si>
  <si>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</si>
  <si>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</si>
  <si>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</si>
  <si>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</si>
  <si>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</si>
  <si>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</si>
  <si>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</si>
  <si>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</si>
  <si>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</si>
  <si>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</si>
  <si>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</si>
  <si>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</si>
  <si>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</si>
  <si>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</si>
  <si>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</si>
  <si>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</si>
  <si>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</si>
  <si>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</si>
  <si>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</si>
  <si>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</si>
  <si>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</si>
  <si>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</si>
  <si>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</si>
  <si>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</si>
  <si>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</si>
  <si>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</si>
  <si>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</si>
  <si>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</si>
  <si>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</si>
  <si>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</si>
  <si>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</si>
  <si>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</si>
  <si>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</si>
  <si>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</si>
  <si>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</si>
  <si>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</si>
  <si>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</si>
  <si>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</si>
  <si>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</si>
  <si>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</si>
  <si>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</si>
  <si>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</si>
  <si>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</si>
  <si>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</si>
  <si>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</si>
  <si>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</si>
  <si>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</si>
  <si>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</si>
  <si>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</si>
  <si>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</si>
  <si>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</si>
  <si>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</si>
  <si>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</si>
  <si>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</si>
  <si>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</si>
  <si>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</si>
  <si>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</si>
  <si>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</si>
  <si>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</si>
  <si>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</si>
  <si>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</si>
  <si>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</si>
  <si>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</si>
  <si>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</si>
  <si>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</si>
  <si>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</si>
  <si>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</si>
  <si>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</si>
  <si>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</si>
  <si>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</si>
  <si>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</si>
  <si>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</si>
  <si>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</si>
  <si>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</si>
  <si>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</si>
  <si>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</si>
  <si>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</si>
  <si>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</si>
  <si>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</si>
  <si>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</si>
  <si>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</si>
  <si>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</si>
  <si>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</si>
  <si>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</si>
  <si>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</si>
  <si>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</si>
  <si>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</si>
  <si>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</si>
  <si>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</si>
  <si>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</si>
  <si>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</si>
  <si>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</si>
  <si>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</si>
  <si>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</si>
  <si>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</si>
  <si>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</si>
  <si>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</si>
  <si>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</si>
  <si>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</si>
  <si>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</si>
  <si>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</si>
  <si>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</si>
  <si>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</si>
  <si>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</si>
  <si>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</si>
  <si>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</si>
  <si>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</si>
  <si>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</si>
  <si>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</si>
  <si>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</si>
  <si>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</si>
  <si>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</si>
  <si>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</si>
  <si>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</si>
  <si>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</si>
  <si>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</si>
  <si>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</si>
  <si>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</si>
  <si>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</si>
  <si>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</si>
  <si>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</si>
  <si>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</si>
  <si>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</si>
  <si>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</si>
  <si>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</si>
  <si>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</si>
  <si>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</si>
  <si>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</si>
  <si>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</si>
  <si>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</si>
  <si>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</si>
  <si>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</si>
  <si>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</si>
  <si>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</si>
  <si>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</si>
  <si>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</si>
  <si>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</si>
  <si>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</si>
  <si>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</si>
  <si>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</si>
  <si>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</si>
  <si>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</si>
  <si>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</si>
  <si>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</si>
  <si>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</si>
  <si>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</si>
  <si>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</si>
  <si>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</si>
  <si>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</si>
  <si>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</si>
  <si>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</si>
  <si>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</si>
  <si>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</si>
  <si>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</si>
  <si>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</si>
  <si>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</si>
  <si>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</si>
  <si>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</si>
  <si>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</si>
  <si>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</si>
  <si>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</si>
  <si>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</si>
  <si>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</si>
  <si>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</si>
  <si>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</si>
  <si>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</si>
  <si>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</si>
  <si>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</si>
  <si>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</si>
  <si>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</si>
  <si>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</si>
  <si>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</si>
  <si>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</si>
  <si>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</si>
  <si>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</si>
  <si>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</si>
  <si>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</si>
  <si>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</si>
  <si>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</si>
  <si>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</si>
  <si>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</si>
  <si>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</si>
  <si>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</si>
  <si>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</si>
  <si>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</si>
  <si>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</si>
  <si>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</si>
  <si>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</si>
  <si>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</si>
  <si>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</si>
  <si>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</si>
  <si>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</si>
  <si>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</si>
  <si>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</si>
  <si>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</si>
  <si>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</si>
  <si>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</si>
  <si>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</si>
  <si>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</si>
  <si>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</si>
  <si>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</si>
  <si>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</si>
  <si>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</si>
  <si>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</si>
  <si>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</si>
  <si>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</si>
  <si>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</si>
  <si>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</si>
  <si>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</si>
  <si>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</si>
  <si>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</si>
  <si>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</si>
  <si>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</si>
  <si>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</si>
  <si>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</si>
  <si>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</si>
  <si>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</si>
  <si>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</si>
  <si>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</si>
  <si>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</si>
  <si>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</si>
  <si>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</si>
  <si>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</si>
  <si>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</si>
  <si>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</si>
  <si>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</si>
  <si>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</si>
  <si>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</si>
  <si>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</si>
  <si>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</si>
  <si>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</si>
  <si>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</si>
  <si>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</si>
  <si>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</si>
  <si>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</si>
  <si>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</si>
  <si>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</si>
  <si>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</si>
  <si>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</si>
  <si>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</si>
  <si>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</si>
  <si>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</si>
  <si>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</si>
  <si>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</si>
  <si>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</si>
  <si>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</si>
  <si>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</si>
  <si>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</si>
  <si>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</si>
  <si>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</si>
  <si>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</si>
  <si>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</si>
  <si>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</si>
  <si>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</si>
  <si>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</si>
  <si>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</si>
  <si>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</si>
  <si>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</si>
  <si>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</si>
  <si>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</si>
  <si>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</si>
  <si>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</si>
  <si>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</si>
  <si>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</si>
  <si>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</si>
  <si>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</si>
  <si>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</si>
  <si>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</si>
  <si>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</si>
  <si>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</si>
  <si>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</si>
  <si>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</si>
  <si>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</si>
  <si>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</si>
  <si>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</si>
  <si>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</si>
  <si>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</si>
  <si>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</si>
  <si>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</si>
  <si>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</si>
  <si>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</si>
  <si>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</si>
  <si>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</si>
  <si>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</si>
  <si>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</si>
  <si>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</si>
  <si>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</si>
  <si>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</si>
  <si>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</si>
  <si>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</si>
  <si>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</si>
  <si>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</si>
  <si>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</si>
  <si>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</si>
  <si>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</si>
  <si>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</si>
  <si>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</si>
  <si>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</si>
  <si>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</si>
  <si>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</si>
  <si>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</si>
  <si>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</si>
  <si>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</si>
  <si>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</si>
  <si>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</si>
  <si>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</si>
  <si>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</si>
  <si>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</si>
  <si>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</si>
  <si>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</si>
  <si>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</si>
  <si>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</si>
  <si>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</si>
  <si>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</si>
  <si>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</si>
  <si>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</si>
  <si>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</si>
  <si>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</si>
  <si>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</si>
  <si>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</si>
  <si>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</si>
  <si>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</si>
  <si>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</si>
  <si>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</si>
  <si>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</si>
  <si>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</si>
  <si>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</si>
  <si>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</si>
  <si>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</si>
  <si>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</si>
  <si>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</si>
  <si>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</si>
  <si>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</si>
  <si>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</si>
  <si>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</si>
  <si>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</si>
  <si>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</si>
  <si>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</si>
  <si>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</si>
  <si>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</si>
  <si>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</si>
  <si>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</si>
  <si>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</si>
  <si>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</si>
  <si>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</si>
  <si>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</si>
  <si>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</si>
  <si>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</si>
  <si>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</si>
  <si>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</si>
  <si>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</si>
  <si>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</si>
  <si>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</si>
  <si>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</si>
  <si>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</si>
  <si>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</si>
  <si>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</si>
  <si>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</si>
  <si>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</si>
  <si>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</si>
  <si>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</si>
  <si>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</si>
  <si>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</si>
  <si>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</si>
  <si>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</si>
  <si>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</si>
  <si>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</si>
  <si>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</si>
  <si>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</si>
  <si>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</si>
  <si>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</si>
  <si>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</si>
  <si>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</si>
  <si>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</si>
  <si>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</si>
  <si>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</si>
  <si>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</si>
  <si>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</si>
  <si>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</si>
  <si>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</si>
  <si>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</si>
  <si>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</si>
  <si>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</si>
  <si>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</si>
  <si>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</si>
  <si>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</si>
  <si>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</si>
  <si>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</si>
  <si>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</si>
  <si>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</si>
  <si>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</si>
  <si>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</si>
  <si>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</si>
  <si>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</si>
  <si>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</si>
  <si>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</si>
  <si>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</si>
  <si>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</si>
  <si>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</si>
  <si>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</si>
  <si>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</si>
  <si>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</si>
  <si>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</si>
  <si>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</si>
  <si>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</si>
  <si>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</si>
  <si>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</si>
  <si>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</si>
  <si>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</si>
  <si>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</si>
  <si>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</si>
  <si>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</si>
  <si>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</si>
  <si>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</si>
  <si>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</si>
  <si>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</si>
  <si>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</si>
  <si>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</si>
  <si>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</si>
  <si>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</si>
  <si>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</si>
  <si>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</si>
  <si>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</si>
  <si>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</si>
  <si>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</si>
  <si>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</si>
  <si>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</si>
  <si>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</si>
  <si>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</si>
  <si>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</si>
  <si>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</si>
  <si>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</si>
  <si>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</si>
  <si>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</si>
  <si>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</si>
  <si>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</si>
  <si>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</si>
  <si>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</si>
  <si>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</si>
  <si>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</si>
  <si>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</si>
  <si>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</si>
  <si>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</si>
  <si>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</si>
  <si>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</si>
  <si>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</si>
  <si>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</si>
  <si>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</si>
  <si>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</si>
  <si>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</si>
  <si>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</si>
  <si>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</si>
  <si>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</si>
  <si>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</si>
  <si>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</si>
  <si>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</si>
  <si>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</si>
  <si>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</si>
  <si>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</si>
  <si>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</si>
  <si>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</si>
  <si>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</si>
  <si>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</si>
  <si>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</si>
  <si>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</si>
  <si>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</si>
  <si>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</si>
  <si>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</si>
  <si>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</si>
  <si>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</si>
  <si>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</si>
  <si>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</si>
  <si>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</si>
  <si>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</si>
  <si>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</si>
  <si>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</si>
  <si>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</si>
  <si>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</si>
  <si>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</si>
  <si>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</si>
  <si>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</si>
  <si>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</si>
  <si>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</si>
  <si>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</si>
  <si>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</si>
  <si>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</si>
  <si>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</si>
  <si>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</si>
  <si>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</si>
  <si>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</si>
  <si>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</si>
  <si>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</si>
  <si>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</si>
  <si>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</si>
  <si>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</si>
  <si>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</si>
  <si>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</si>
  <si>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</si>
  <si>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</si>
  <si>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</si>
  <si>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</si>
  <si>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</si>
  <si>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</si>
  <si>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</si>
  <si>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</si>
  <si>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</si>
  <si>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</si>
  <si>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</si>
  <si>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</si>
  <si>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</si>
  <si>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</si>
  <si>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</si>
  <si>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</si>
  <si>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</si>
  <si>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</si>
  <si>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</si>
  <si>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</si>
  <si>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</si>
  <si>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</si>
  <si>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</si>
  <si>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</si>
  <si>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</si>
  <si>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</si>
  <si>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</si>
  <si>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</si>
  <si>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</si>
  <si>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</si>
  <si>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</si>
  <si>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</si>
  <si>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</si>
  <si>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</si>
  <si>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</si>
  <si>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</si>
  <si>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</si>
  <si>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</si>
  <si>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</si>
  <si>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</si>
  <si>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</si>
  <si>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</si>
  <si>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</si>
  <si>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</si>
  <si>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</si>
  <si>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</si>
  <si>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</si>
  <si>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</si>
  <si>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</si>
  <si>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</si>
  <si>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</si>
  <si>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</si>
  <si>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</si>
  <si>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</si>
  <si>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</si>
  <si>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</si>
  <si>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</si>
  <si>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</si>
  <si>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</si>
  <si>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</si>
  <si>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</si>
  <si>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</si>
  <si>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</si>
  <si>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</si>
  <si>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</si>
  <si>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</si>
  <si>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</si>
  <si>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</si>
  <si>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</si>
  <si>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</si>
  <si>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</si>
  <si>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</si>
  <si>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</si>
  <si>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</si>
  <si>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</si>
  <si>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</si>
  <si>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</si>
  <si>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</si>
  <si>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</si>
  <si>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</si>
  <si>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</si>
  <si>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</si>
  <si>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</si>
  <si>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</si>
  <si>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</si>
  <si>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</si>
  <si>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</si>
  <si>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</si>
  <si>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</si>
  <si>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</si>
  <si>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</si>
  <si>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</si>
  <si>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</si>
  <si>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</si>
  <si>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</si>
  <si>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</si>
  <si>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</si>
  <si>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</si>
  <si>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</si>
  <si>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</si>
  <si>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</si>
  <si>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</si>
  <si>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</si>
  <si>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</si>
  <si>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</si>
  <si>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</si>
  <si>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</si>
  <si>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</si>
  <si>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</si>
  <si>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</si>
  <si>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</si>
  <si>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</si>
  <si>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</si>
  <si>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</si>
  <si>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</si>
  <si>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</si>
  <si>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</si>
  <si>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</si>
  <si>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</si>
  <si>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</si>
  <si>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</si>
  <si>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</si>
  <si>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</si>
  <si>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</si>
  <si>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</si>
  <si>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</si>
  <si>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</si>
  <si>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</si>
  <si>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</si>
  <si>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</si>
  <si>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</si>
  <si>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</si>
  <si>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</si>
  <si>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</si>
  <si>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</si>
  <si>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</si>
  <si>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</si>
  <si>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</si>
  <si>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</si>
  <si>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</si>
  <si>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</si>
  <si>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</si>
  <si>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</si>
  <si>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</si>
  <si>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</si>
  <si>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</si>
  <si>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</si>
  <si>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</si>
  <si>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</si>
  <si>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</si>
  <si>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</si>
  <si>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</si>
  <si>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</si>
  <si>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</si>
  <si>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</si>
  <si>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</si>
  <si>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</si>
  <si>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</si>
  <si>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</si>
  <si>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</si>
  <si>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</si>
  <si>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</si>
  <si>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</si>
  <si>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</si>
  <si>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</si>
  <si>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</si>
  <si>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</si>
  <si>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</si>
  <si>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</si>
  <si>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</si>
  <si>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</si>
  <si>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</si>
  <si>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</si>
  <si>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</si>
  <si>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</si>
  <si>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</si>
  <si>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</si>
  <si>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</si>
  <si>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</si>
  <si>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</si>
  <si>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</si>
  <si>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</si>
  <si>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</si>
  <si>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</si>
  <si>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</si>
  <si>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</si>
  <si>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</si>
  <si>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</si>
  <si>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</si>
  <si>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</si>
  <si>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</si>
  <si>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</si>
  <si>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</si>
  <si>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</si>
  <si>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</si>
  <si>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</si>
  <si>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</si>
  <si>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</si>
  <si>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</si>
  <si>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</si>
  <si>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</si>
  <si>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</si>
  <si>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</si>
  <si>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</si>
  <si>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</si>
  <si>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</si>
  <si>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</si>
  <si>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</si>
  <si>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</si>
  <si>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</si>
  <si>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</si>
  <si>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</si>
  <si>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</si>
  <si>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</si>
  <si>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</si>
  <si>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</si>
  <si>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</si>
  <si>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</si>
  <si>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</si>
  <si>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</si>
  <si>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</si>
  <si>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</si>
  <si>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</si>
  <si>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</si>
  <si>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</si>
  <si>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</si>
  <si>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</si>
  <si>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</si>
  <si>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</si>
  <si>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</si>
  <si>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</si>
  <si>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</si>
  <si>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</si>
  <si>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</si>
  <si>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</si>
  <si>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</si>
  <si>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</si>
  <si>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</si>
  <si>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</si>
  <si>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</si>
  <si>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</si>
  <si>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</si>
  <si>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</si>
  <si>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</si>
  <si>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</si>
  <si>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</si>
  <si>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</si>
  <si>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</si>
  <si>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</si>
  <si>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</si>
  <si>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</si>
  <si>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</si>
  <si>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</si>
  <si>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</si>
  <si>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</si>
  <si>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</si>
  <si>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</si>
  <si>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</si>
  <si>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</si>
  <si>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</si>
  <si>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</si>
  <si>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</si>
  <si>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</si>
  <si>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</si>
  <si>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</si>
  <si>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</si>
  <si>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</si>
  <si>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</si>
  <si>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</si>
  <si>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</si>
  <si>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</si>
  <si>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</si>
  <si>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</si>
  <si>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</si>
  <si>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</si>
  <si>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</si>
  <si>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</si>
  <si>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</si>
  <si>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</si>
  <si>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</si>
  <si>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</si>
  <si>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</si>
  <si>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</si>
  <si>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</si>
  <si>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</si>
  <si>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</si>
  <si>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</si>
  <si>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</si>
  <si>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</si>
  <si>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</si>
  <si>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</si>
  <si>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</si>
  <si>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</si>
  <si>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</si>
  <si>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</si>
  <si>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</si>
  <si>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</si>
  <si>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</si>
  <si>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</si>
  <si>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</si>
  <si>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</si>
  <si>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</si>
  <si>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</si>
  <si>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</si>
  <si>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</si>
  <si>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</si>
  <si>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</si>
  <si>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</si>
  <si>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</si>
  <si>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</si>
  <si>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</si>
  <si>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</si>
  <si>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</si>
  <si>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</si>
  <si>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</si>
  <si>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</si>
  <si>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</si>
  <si>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</si>
  <si>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</si>
  <si>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</si>
  <si>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</si>
  <si>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</si>
  <si>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</si>
  <si>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</si>
  <si>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</si>
  <si>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</si>
  <si>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</si>
  <si>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</si>
  <si>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</si>
  <si>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</si>
  <si>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</si>
  <si>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</si>
  <si>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</si>
  <si>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</si>
  <si>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</si>
  <si>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</si>
  <si>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</si>
  <si>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</si>
  <si>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</si>
  <si>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</si>
  <si>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</si>
  <si>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</si>
  <si>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</si>
  <si>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</si>
  <si>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</si>
  <si>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</si>
  <si>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</si>
  <si>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</si>
  <si>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</si>
  <si>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</si>
  <si>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</si>
  <si>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</si>
  <si>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</si>
  <si>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</si>
  <si>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</si>
  <si>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</si>
  <si>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</si>
  <si>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</si>
  <si>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</si>
  <si>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</si>
  <si>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</si>
  <si>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</si>
  <si>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</si>
  <si>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</si>
  <si>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</si>
  <si>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</si>
  <si>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</si>
  <si>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</si>
  <si>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</si>
  <si>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</si>
  <si>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</si>
  <si>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</si>
  <si>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</si>
  <si>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</si>
  <si>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</si>
  <si>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</si>
  <si>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</si>
  <si>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</si>
  <si>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</si>
  <si>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</si>
  <si>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</si>
  <si>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</si>
  <si>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</si>
  <si>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</si>
  <si>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</si>
  <si>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</si>
  <si>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</si>
  <si>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</si>
  <si>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</si>
  <si>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</si>
  <si>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</si>
  <si>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</si>
  <si>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</si>
  <si>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</si>
  <si>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</si>
  <si>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</si>
  <si>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</si>
  <si>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</si>
  <si>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</si>
  <si>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</si>
  <si>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</si>
  <si>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</si>
  <si>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</si>
  <si>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</si>
  <si>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</si>
  <si>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</si>
  <si>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</si>
  <si>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</si>
  <si>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</si>
  <si>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</si>
  <si>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</si>
  <si>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</si>
  <si>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</si>
  <si>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</si>
  <si>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</si>
  <si>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</si>
  <si>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</si>
  <si>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</si>
  <si>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</si>
  <si>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</si>
  <si>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</si>
  <si>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</si>
  <si>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</si>
  <si>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</si>
  <si>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</si>
  <si>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</si>
  <si>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</si>
  <si>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</si>
  <si>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</si>
  <si>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</si>
  <si>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</si>
  <si>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</si>
  <si>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</si>
  <si>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</si>
  <si>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</si>
  <si>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</si>
  <si>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</si>
  <si>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</si>
  <si>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</si>
  <si>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</si>
  <si>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</si>
  <si>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</si>
  <si>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</si>
  <si>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</si>
  <si>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</si>
  <si>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</si>
  <si>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</si>
  <si>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</si>
  <si>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</si>
  <si>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</si>
  <si>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</si>
  <si>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</si>
  <si>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</si>
  <si>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</si>
  <si>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</si>
  <si>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</si>
  <si>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</si>
  <si>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</si>
  <si>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</si>
  <si>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</si>
  <si>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</si>
  <si>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</si>
  <si>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</si>
  <si>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</si>
  <si>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</si>
  <si>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</si>
  <si>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</si>
  <si>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</si>
  <si>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</si>
  <si>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</si>
  <si>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</si>
  <si>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</si>
  <si>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</si>
  <si>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</si>
  <si>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</si>
  <si>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</si>
  <si>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</si>
  <si>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</si>
  <si>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</si>
  <si>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</si>
  <si>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</si>
  <si>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</si>
  <si>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</si>
  <si>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</si>
  <si>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</si>
  <si>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</si>
  <si>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</si>
  <si>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</si>
  <si>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</si>
  <si>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</si>
  <si>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</si>
  <si>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</si>
  <si>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</si>
  <si>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</si>
  <si>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</si>
  <si>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</si>
  <si>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</si>
  <si>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</si>
  <si>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</si>
  <si>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</si>
  <si>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</si>
  <si>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</si>
  <si>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</si>
  <si>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</si>
  <si>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</si>
  <si>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</si>
  <si>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</si>
  <si>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</si>
  <si>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</si>
  <si>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</si>
  <si>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</si>
  <si>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</si>
  <si>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</si>
  <si>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</si>
  <si>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</si>
  <si>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</si>
  <si>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</si>
  <si>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</si>
  <si>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</si>
  <si>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</si>
  <si>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</si>
  <si>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</si>
  <si>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</si>
  <si>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</si>
  <si>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</si>
  <si>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</si>
  <si>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</si>
  <si>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</si>
  <si>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</si>
  <si>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</si>
  <si>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</si>
  <si>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</si>
  <si>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</si>
  <si>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</si>
  <si>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</si>
  <si>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</si>
  <si>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</si>
  <si>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</si>
  <si>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</si>
  <si>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</si>
  <si>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</si>
  <si>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</si>
  <si>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</si>
  <si>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</si>
  <si>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</si>
  <si>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</si>
  <si>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</si>
  <si>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</si>
  <si>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</si>
  <si>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</si>
  <si>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</si>
  <si>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</si>
  <si>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</si>
  <si>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</si>
  <si>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</si>
  <si>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</si>
  <si>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</si>
  <si>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</si>
  <si>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</si>
  <si>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</si>
  <si>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</si>
  <si>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</si>
  <si>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</si>
  <si>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</si>
  <si>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</si>
  <si>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</si>
  <si>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</si>
  <si>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</si>
  <si>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</si>
  <si>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</si>
  <si>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</si>
  <si>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</si>
  <si>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</si>
  <si>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</si>
  <si>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</si>
  <si>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</si>
  <si>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</si>
  <si>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</si>
  <si>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</si>
  <si>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</si>
  <si>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</si>
  <si>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</si>
  <si>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</si>
  <si>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</si>
  <si>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</si>
  <si>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</si>
  <si>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</si>
  <si>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</si>
  <si>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</si>
  <si>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</si>
  <si>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</si>
  <si>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</si>
  <si>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</si>
  <si>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</si>
  <si>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</si>
  <si>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</si>
  <si>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</si>
  <si>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</si>
  <si>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</si>
  <si>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</si>
  <si>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</si>
  <si>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</si>
  <si>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</si>
  <si>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</si>
  <si>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</si>
  <si>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</si>
  <si>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</si>
  <si>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</si>
  <si>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</si>
  <si>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</si>
  <si>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</si>
  <si>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</si>
  <si>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</si>
  <si>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</si>
  <si>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</si>
  <si>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</si>
  <si>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</si>
  <si>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</si>
  <si>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</si>
  <si>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</si>
  <si>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</si>
  <si>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</si>
  <si>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</si>
  <si>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</si>
  <si>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</si>
  <si>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</si>
  <si>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</si>
  <si>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</si>
  <si>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</si>
  <si>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</si>
  <si>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</si>
  <si>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</si>
  <si>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</si>
  <si>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</si>
  <si>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</si>
  <si>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</si>
  <si>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</si>
  <si>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</si>
  <si>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</si>
  <si>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</si>
  <si>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</si>
  <si>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</si>
  <si>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</si>
  <si>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</si>
  <si>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</si>
  <si>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</si>
  <si>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</si>
  <si>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</si>
  <si>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</si>
  <si>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</si>
  <si>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</si>
  <si>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</si>
  <si>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</si>
  <si>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</si>
  <si>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</si>
  <si>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</si>
  <si>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</si>
  <si>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</si>
  <si>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</si>
  <si>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</si>
  <si>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</si>
  <si>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</si>
  <si>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</si>
  <si>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</si>
  <si>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</si>
  <si>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</si>
  <si>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</si>
  <si>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</si>
  <si>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</si>
  <si>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</si>
  <si>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</si>
  <si>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</si>
  <si>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</si>
  <si>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</si>
  <si>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</si>
  <si>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</si>
  <si>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</si>
  <si>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</si>
  <si>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</si>
  <si>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</si>
  <si>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</si>
  <si>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</si>
  <si>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</si>
  <si>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</si>
  <si>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</si>
  <si>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</si>
  <si>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</si>
  <si>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</si>
  <si>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</si>
  <si>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</si>
  <si>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</si>
  <si>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</si>
  <si>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</si>
  <si>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</si>
  <si>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</si>
  <si>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</si>
  <si>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</si>
  <si>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</si>
  <si>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</si>
  <si>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</si>
  <si>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</si>
  <si>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</si>
  <si>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</si>
  <si>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</si>
  <si>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</si>
  <si>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</si>
  <si>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</si>
  <si>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</si>
  <si>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</si>
  <si>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</si>
  <si>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</si>
  <si>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</si>
  <si>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</si>
  <si>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</si>
  <si>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</si>
  <si>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</si>
  <si>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</si>
  <si>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</si>
  <si>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</si>
  <si>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</si>
  <si>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</si>
  <si>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</si>
  <si>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</si>
  <si>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</si>
  <si>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</si>
  <si>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</si>
  <si>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</si>
  <si>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</si>
  <si>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</si>
  <si>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</si>
  <si>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</si>
  <si>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</si>
  <si>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</si>
  <si>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</si>
  <si>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</si>
  <si>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</si>
  <si>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</si>
  <si>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</si>
  <si>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</si>
  <si>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</si>
  <si>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</si>
  <si>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</si>
  <si>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</si>
  <si>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</si>
  <si>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</si>
  <si>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</si>
  <si>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</si>
  <si>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</si>
  <si>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</si>
  <si>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</si>
  <si>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</si>
  <si>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</si>
  <si>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</si>
  <si>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</si>
  <si>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</si>
  <si>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</si>
  <si>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</si>
  <si>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</si>
  <si>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</si>
  <si>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</si>
  <si>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</si>
  <si>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</si>
  <si>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</si>
  <si>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</si>
  <si>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</si>
  <si>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</si>
  <si>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</si>
  <si>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</si>
  <si>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</si>
  <si>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</si>
  <si>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</si>
  <si>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</si>
  <si>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</si>
  <si>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</si>
  <si>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</si>
  <si>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</si>
  <si>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</si>
  <si>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</si>
  <si>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</si>
  <si>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</si>
  <si>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</si>
  <si>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</si>
  <si>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</si>
  <si>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</si>
  <si>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</si>
  <si>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</si>
  <si>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</si>
  <si>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</si>
  <si>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</si>
  <si>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</si>
  <si>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</si>
  <si>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</si>
  <si>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</si>
  <si>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</si>
  <si>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</si>
  <si>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</si>
  <si>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</si>
  <si>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</si>
  <si>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</si>
  <si>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</si>
  <si>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</si>
  <si>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</si>
  <si>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</si>
  <si>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</si>
  <si>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</si>
  <si>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</si>
  <si>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</si>
  <si>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</si>
  <si>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</si>
  <si>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</si>
  <si>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</si>
  <si>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</si>
  <si>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</si>
  <si>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</si>
  <si>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</si>
  <si>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</si>
  <si>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</si>
  <si>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</si>
  <si>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</si>
  <si>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</si>
  <si>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</si>
  <si>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</si>
  <si>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</si>
  <si>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</si>
  <si>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</si>
  <si>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</si>
  <si>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</si>
  <si>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</si>
  <si>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</si>
  <si>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</si>
  <si>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</si>
  <si>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</si>
  <si>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</si>
  <si>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</si>
  <si>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</si>
  <si>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</si>
  <si>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</si>
  <si>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</si>
  <si>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</si>
  <si>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</si>
  <si>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</si>
  <si>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</si>
  <si>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</si>
  <si>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</si>
  <si>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</si>
  <si>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</si>
  <si>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</si>
  <si>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</si>
  <si>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</si>
  <si>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</si>
  <si>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</si>
  <si>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</si>
  <si>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</si>
  <si>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</si>
  <si>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</si>
  <si>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</si>
  <si>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</si>
  <si>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</si>
  <si>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</si>
  <si>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</si>
  <si>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</si>
  <si>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</si>
  <si>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</si>
  <si>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</si>
  <si>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</si>
  <si>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</si>
  <si>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</si>
  <si>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</si>
  <si>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</si>
  <si>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</si>
  <si>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</si>
  <si>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</si>
  <si>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</si>
  <si>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</si>
  <si>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</si>
  <si>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</si>
  <si>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</si>
  <si>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</si>
  <si>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</si>
  <si>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</si>
  <si>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</si>
  <si>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</si>
  <si>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</si>
  <si>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</si>
  <si>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</si>
  <si>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</si>
  <si>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</si>
  <si>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</si>
  <si>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</si>
  <si>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</si>
  <si>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</si>
  <si>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</si>
  <si>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</si>
  <si>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</si>
  <si>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</si>
  <si>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</si>
  <si>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</si>
  <si>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</si>
  <si>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</si>
  <si>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</si>
  <si>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</si>
  <si>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</si>
  <si>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</si>
  <si>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</si>
  <si>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</si>
  <si>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</si>
  <si>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</si>
  <si>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</si>
  <si>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</si>
  <si>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</si>
  <si>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</si>
  <si>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</si>
  <si>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</si>
  <si>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</si>
  <si>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</si>
  <si>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</si>
  <si>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</si>
  <si>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</si>
  <si>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</si>
  <si>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</si>
  <si>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</si>
  <si>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</si>
  <si>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</si>
  <si>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</si>
  <si>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</si>
  <si>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</si>
  <si>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</si>
  <si>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</si>
  <si>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</si>
  <si>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</si>
  <si>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</si>
  <si>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</si>
  <si>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</si>
  <si>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</si>
  <si>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</si>
  <si>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</si>
  <si>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</si>
  <si>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</si>
  <si>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</si>
  <si>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</si>
  <si>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</si>
  <si>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</si>
  <si>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</si>
  <si>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</si>
  <si>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</si>
  <si>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</si>
  <si>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</si>
  <si>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</si>
  <si>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</si>
  <si>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</si>
  <si>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</si>
  <si>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</si>
  <si>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</si>
  <si>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</si>
  <si>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</si>
  <si>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</si>
  <si>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</si>
  <si>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</si>
  <si>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</si>
  <si>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</si>
  <si>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</si>
  <si>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</si>
  <si>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</si>
  <si>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</si>
  <si>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</si>
  <si>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</si>
  <si>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</si>
  <si>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</si>
  <si>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</si>
  <si>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</si>
  <si>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</si>
  <si>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</si>
  <si>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</si>
  <si>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</si>
  <si>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</si>
  <si>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</si>
  <si>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</si>
  <si>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</si>
  <si>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</si>
  <si>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</si>
  <si>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</si>
  <si>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</si>
  <si>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</si>
  <si>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</si>
  <si>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</si>
  <si>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</si>
  <si>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</si>
  <si>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</si>
  <si>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</si>
  <si>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</si>
  <si>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</si>
  <si>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</si>
  <si>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</si>
  <si>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</si>
  <si>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</si>
  <si>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</si>
  <si>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</si>
  <si>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</si>
  <si>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</si>
  <si>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</si>
  <si>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</si>
  <si>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</si>
  <si>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</si>
  <si>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</si>
  <si>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</si>
  <si>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</si>
  <si>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</si>
  <si>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</si>
  <si>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</si>
  <si>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</si>
  <si>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</si>
  <si>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</si>
  <si>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</si>
  <si>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</si>
  <si>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</si>
  <si>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</si>
  <si>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</si>
  <si>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</si>
  <si>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</si>
  <si>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</si>
  <si>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</si>
  <si>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</si>
  <si>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</si>
  <si>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</si>
  <si>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</si>
  <si>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</si>
  <si>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</si>
  <si>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</si>
  <si>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</si>
  <si>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</si>
  <si>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</si>
  <si>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</si>
  <si>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</si>
  <si>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</si>
  <si>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</si>
  <si>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</si>
  <si>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</si>
  <si>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</si>
  <si>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</si>
  <si>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</si>
  <si>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</si>
  <si>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</si>
  <si>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</si>
  <si>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</si>
  <si>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</si>
  <si>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</si>
  <si>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</si>
  <si>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</si>
  <si>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</si>
  <si>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</si>
  <si>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</si>
  <si>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</si>
  <si>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</si>
  <si>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</si>
  <si>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</si>
  <si>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</si>
  <si>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</si>
  <si>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</si>
  <si>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</si>
  <si>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</si>
  <si>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</si>
  <si>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</si>
  <si>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</si>
  <si>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</si>
  <si>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</si>
  <si>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</si>
  <si>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</si>
  <si>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</si>
  <si>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</si>
  <si>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</si>
  <si>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</si>
  <si>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</si>
  <si>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</si>
  <si>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</si>
  <si>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</si>
  <si>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</si>
  <si>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</si>
  <si>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</si>
  <si>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</si>
  <si>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</si>
  <si>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</si>
  <si>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</si>
  <si>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</si>
  <si>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</si>
  <si>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</si>
  <si>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</si>
  <si>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</si>
  <si>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</si>
  <si>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</si>
  <si>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</si>
  <si>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</si>
  <si>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</si>
  <si>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</si>
  <si>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</si>
  <si>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</si>
  <si>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</si>
  <si>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</si>
  <si>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</si>
  <si>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</si>
  <si>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</si>
  <si>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</si>
  <si>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</si>
  <si>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</si>
  <si>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</si>
  <si>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</si>
  <si>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</si>
  <si>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</si>
  <si>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</si>
  <si>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</si>
  <si>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</si>
  <si>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</si>
  <si>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</si>
  <si>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</si>
  <si>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</si>
  <si>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</si>
  <si>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</si>
  <si>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</si>
  <si>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</si>
  <si>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</si>
  <si>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</si>
  <si>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</si>
  <si>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</si>
  <si>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</si>
  <si>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</si>
  <si>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</si>
  <si>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</si>
  <si>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</si>
  <si>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</si>
  <si>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</si>
  <si>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</si>
  <si>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</si>
  <si>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</si>
  <si>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</si>
  <si>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</si>
  <si>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</si>
  <si>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</si>
  <si>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</si>
  <si>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</si>
  <si>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</si>
  <si>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</si>
  <si>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</si>
  <si>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</si>
  <si>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</si>
  <si>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</si>
  <si>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</si>
  <si>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</si>
  <si>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</si>
  <si>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</si>
  <si>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</si>
  <si>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</si>
  <si>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</si>
  <si>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</si>
  <si>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</si>
  <si>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</si>
  <si>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</si>
  <si>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</si>
  <si>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</si>
  <si>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</si>
  <si>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</si>
  <si>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</si>
  <si>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</si>
  <si>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</si>
  <si>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</si>
  <si>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</si>
  <si>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</si>
  <si>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</si>
  <si>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</si>
  <si>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</si>
  <si>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</si>
  <si>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</si>
  <si>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</si>
  <si>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</si>
  <si>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</si>
  <si>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</si>
  <si>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</si>
  <si>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</si>
  <si>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</si>
  <si>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</si>
  <si>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</si>
  <si>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</si>
  <si>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</si>
  <si>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</si>
  <si>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</si>
  <si>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</si>
  <si>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</si>
  <si>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</si>
  <si>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</si>
  <si>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</si>
  <si>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</si>
  <si>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</si>
  <si>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</si>
  <si>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</si>
  <si>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</si>
  <si>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</si>
  <si>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</si>
  <si>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</si>
  <si>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</si>
  <si>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</si>
  <si>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</si>
  <si>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</si>
  <si>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</si>
  <si>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</si>
  <si>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</si>
  <si>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</si>
  <si>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</si>
  <si>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</si>
  <si>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</si>
  <si>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</si>
  <si>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</si>
  <si>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</si>
  <si>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</si>
  <si>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</si>
  <si>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</si>
  <si>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</si>
  <si>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</si>
  <si>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</si>
  <si>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</si>
  <si>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</si>
  <si>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</si>
  <si>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</si>
  <si>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</si>
  <si>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</si>
  <si>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</si>
  <si>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</si>
  <si>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</si>
  <si>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</si>
  <si>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</si>
  <si>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</si>
  <si>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</si>
  <si>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</si>
  <si>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</si>
  <si>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</si>
  <si>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</si>
  <si>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</si>
  <si>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</si>
  <si>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</si>
  <si>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</si>
  <si>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</si>
  <si>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</si>
  <si>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</si>
  <si>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</si>
  <si>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</si>
  <si>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</si>
  <si>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</si>
  <si>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</si>
  <si>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</si>
  <si>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</si>
  <si>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</si>
  <si>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</si>
  <si>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</si>
  <si>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</si>
  <si>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</si>
  <si>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</si>
  <si>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</si>
  <si>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</si>
  <si>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</si>
  <si>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</si>
  <si>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</si>
  <si>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</si>
  <si>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</si>
  <si>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</si>
  <si>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</si>
  <si>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</si>
  <si>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</si>
  <si>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</si>
  <si>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</si>
  <si>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</si>
  <si>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</si>
  <si>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</si>
  <si>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</si>
  <si>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</si>
  <si>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</si>
  <si>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</si>
  <si>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</si>
  <si>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</si>
  <si>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</si>
  <si>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</si>
  <si>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</si>
  <si>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</si>
  <si>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</si>
  <si>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</si>
  <si>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</si>
  <si>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</si>
  <si>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</si>
  <si>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</si>
  <si>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</si>
  <si>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</si>
  <si>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</si>
  <si>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</si>
  <si>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</si>
  <si>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</si>
  <si>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</si>
  <si>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</si>
  <si>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</si>
  <si>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</si>
  <si>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</si>
  <si>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</si>
  <si>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</si>
  <si>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</si>
  <si>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</si>
  <si>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</si>
  <si>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</si>
  <si>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</si>
  <si>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</si>
  <si>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</si>
  <si>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</si>
  <si>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</si>
  <si>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</si>
  <si>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</si>
  <si>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</si>
  <si>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</si>
  <si>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</si>
  <si>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</si>
  <si>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</si>
  <si>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</si>
  <si>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</si>
  <si>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</si>
  <si>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</si>
  <si>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</si>
  <si>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</si>
  <si>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</si>
  <si>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</si>
  <si>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</si>
  <si>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</si>
  <si>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</si>
  <si>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</si>
  <si>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</si>
  <si>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</si>
  <si>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</si>
  <si>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</si>
  <si>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</si>
  <si>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</si>
  <si>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</si>
  <si>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</si>
  <si>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</si>
  <si>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</si>
  <si>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</si>
  <si>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</si>
  <si>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</si>
  <si>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</si>
  <si>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</si>
  <si>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</si>
  <si>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</si>
  <si>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</si>
  <si>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</si>
  <si>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</si>
  <si>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</si>
  <si>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</si>
  <si>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</si>
  <si>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</si>
  <si>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</si>
  <si>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</si>
  <si>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</si>
  <si>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</si>
  <si>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</si>
  <si>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</si>
  <si>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</si>
  <si>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</si>
  <si>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</si>
  <si>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</si>
  <si>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</si>
  <si>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</si>
  <si>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</si>
  <si>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</si>
  <si>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</si>
  <si>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</si>
  <si>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</si>
  <si>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</si>
  <si>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</si>
  <si>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</si>
  <si>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</si>
  <si>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</si>
  <si>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</si>
  <si>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</si>
  <si>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</si>
  <si>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</si>
  <si>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</si>
  <si>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</si>
  <si>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</si>
  <si>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</si>
  <si>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</si>
  <si>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</si>
  <si>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</si>
  <si>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</si>
  <si>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</si>
  <si>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</si>
  <si>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</si>
  <si>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</si>
  <si>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</si>
  <si>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</si>
  <si>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</si>
  <si>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</si>
  <si>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</si>
  <si>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</si>
  <si>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</si>
  <si>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</si>
  <si>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</si>
  <si>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</si>
  <si>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</si>
  <si>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</si>
  <si>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</si>
  <si>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</si>
  <si>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</si>
  <si>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</si>
  <si>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</si>
  <si>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</si>
  <si>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</si>
  <si>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</si>
  <si>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</si>
  <si>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</si>
  <si>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</si>
  <si>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</si>
  <si>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</si>
  <si>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</si>
  <si>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</si>
  <si>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</si>
  <si>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</si>
  <si>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</si>
  <si>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</si>
  <si>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</si>
  <si>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</si>
  <si>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</si>
  <si>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</si>
  <si>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</si>
  <si>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</si>
  <si>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</si>
  <si>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</si>
  <si>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</si>
  <si>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</si>
  <si>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</si>
  <si>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</si>
  <si>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</si>
  <si>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</si>
  <si>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</si>
  <si>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</si>
  <si>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</si>
  <si>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</si>
  <si>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</si>
  <si>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</si>
  <si>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</si>
  <si>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</si>
  <si>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</si>
  <si>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</si>
  <si>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</si>
  <si>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</si>
  <si>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</si>
  <si>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</si>
  <si>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</si>
  <si>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</si>
  <si>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</si>
  <si>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</si>
  <si>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</si>
  <si>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</si>
  <si>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</si>
  <si>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</si>
  <si>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</si>
  <si>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</si>
  <si>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</si>
  <si>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</si>
  <si>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</si>
  <si>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</si>
  <si>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</si>
  <si>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</si>
  <si>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</si>
  <si>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</si>
  <si>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</si>
  <si>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</si>
  <si>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</si>
  <si>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</si>
  <si>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</si>
  <si>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</si>
  <si>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</si>
  <si>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</si>
  <si>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</si>
  <si>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</si>
  <si>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</si>
  <si>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</si>
  <si>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</si>
  <si>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</si>
  <si>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</si>
  <si>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</si>
  <si>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</si>
  <si>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</si>
  <si>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</si>
  <si>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</si>
  <si>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</si>
  <si>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</si>
  <si>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</si>
  <si>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</si>
  <si>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</si>
  <si>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</si>
  <si>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</si>
  <si>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</si>
  <si>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</si>
  <si>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</si>
  <si>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</si>
  <si>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</si>
  <si>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</si>
  <si>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</si>
  <si>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</si>
  <si>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</si>
  <si>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</si>
  <si>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</si>
  <si>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</si>
  <si>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</si>
  <si>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</si>
  <si>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</si>
  <si>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</si>
  <si>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</si>
  <si>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</si>
  <si>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</si>
  <si>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</si>
  <si>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</si>
  <si>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</si>
  <si>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</si>
  <si>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</si>
  <si>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</si>
  <si>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</si>
  <si>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</si>
  <si>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</si>
  <si>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</si>
  <si>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</si>
  <si>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</si>
  <si>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</si>
  <si>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</si>
  <si>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</si>
  <si>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</si>
  <si>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</si>
  <si>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</si>
  <si>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</si>
  <si>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</si>
  <si>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</si>
  <si>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</si>
  <si>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</si>
  <si>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</si>
  <si>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</si>
  <si>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</si>
  <si>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</si>
  <si>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</si>
  <si>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</si>
  <si>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</si>
  <si>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</si>
  <si>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</si>
  <si>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</si>
  <si>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</si>
  <si>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</si>
  <si>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</si>
  <si>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</si>
  <si>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</si>
  <si>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</si>
  <si>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</si>
  <si>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</si>
  <si>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</si>
  <si>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</si>
  <si>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</si>
  <si>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</si>
  <si>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</si>
  <si>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</si>
  <si>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</si>
  <si>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</si>
  <si>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</si>
  <si>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</si>
  <si>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</si>
  <si>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</si>
  <si>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</si>
  <si>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</si>
  <si>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</si>
  <si>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</si>
  <si>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</si>
  <si>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</si>
  <si>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</si>
  <si>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</si>
  <si>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</si>
  <si>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</si>
  <si>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</si>
  <si>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</si>
  <si>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</si>
  <si>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</si>
  <si>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</si>
  <si>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</si>
  <si>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</si>
  <si>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</si>
  <si>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</si>
  <si>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</si>
  <si>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</si>
  <si>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</si>
  <si>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</si>
  <si>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</si>
  <si>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</si>
  <si>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</si>
  <si>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</si>
  <si>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</si>
  <si>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</si>
  <si>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</si>
  <si>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</si>
  <si>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</si>
  <si>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</si>
  <si>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</si>
  <si>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</si>
  <si>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</si>
  <si>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</si>
  <si>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</si>
  <si>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</si>
  <si>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</si>
  <si>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</si>
  <si>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</si>
  <si>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</si>
  <si>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</si>
  <si>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</si>
  <si>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</si>
  <si>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</si>
  <si>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</si>
  <si>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</si>
  <si>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</si>
  <si>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</si>
  <si>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</si>
  <si>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</si>
  <si>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</si>
  <si>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</si>
  <si>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</si>
  <si>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</si>
  <si>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</si>
  <si>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</si>
  <si>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</si>
  <si>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</si>
  <si>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</si>
  <si>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</si>
  <si>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</si>
  <si>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</si>
  <si>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</si>
  <si>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</si>
  <si>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</si>
  <si>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</si>
  <si>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</si>
  <si>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</si>
  <si>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</si>
  <si>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</si>
  <si>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</si>
  <si>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</si>
  <si>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</si>
  <si>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</si>
  <si>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</si>
  <si>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</si>
  <si>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</si>
  <si>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</si>
  <si>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</si>
  <si>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</si>
  <si>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</si>
  <si>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</si>
  <si>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</si>
  <si>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</si>
  <si>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</si>
  <si>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</si>
  <si>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</si>
  <si>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</si>
  <si>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</si>
  <si>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</si>
  <si>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</si>
  <si>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</si>
  <si>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</si>
  <si>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</si>
  <si>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</si>
  <si>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</si>
  <si>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</si>
  <si>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</si>
  <si>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</si>
  <si>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</si>
  <si>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</si>
  <si>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</si>
  <si>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</si>
  <si>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</si>
  <si>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</si>
  <si>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</si>
  <si>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</si>
  <si>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</si>
  <si>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</si>
  <si>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</si>
  <si>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</si>
  <si>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</si>
  <si>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</si>
  <si>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</si>
  <si>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</si>
  <si>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</si>
  <si>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</si>
  <si>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</si>
  <si>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</si>
  <si>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</si>
  <si>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</si>
  <si>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</si>
  <si>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</si>
  <si>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</si>
  <si>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</si>
  <si>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</si>
  <si>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</si>
  <si>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</si>
  <si>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</si>
  <si>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</si>
  <si>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</si>
  <si>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</si>
  <si>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</si>
  <si>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</si>
  <si>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</si>
  <si>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</si>
  <si>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</si>
  <si>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</si>
  <si>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</si>
  <si>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</si>
  <si>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</si>
  <si>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</si>
  <si>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</si>
  <si>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</si>
  <si>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</si>
  <si>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</si>
  <si>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</si>
  <si>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</si>
  <si>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</si>
  <si>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</si>
  <si>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</si>
  <si>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</si>
  <si>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</si>
  <si>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</si>
  <si>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</si>
  <si>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</si>
  <si>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</si>
  <si>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</si>
  <si>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</si>
  <si>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</si>
  <si>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</si>
  <si>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</si>
  <si>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</si>
  <si>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</si>
  <si>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</si>
  <si>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</si>
  <si>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</si>
  <si>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</si>
  <si>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</si>
  <si>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</si>
  <si>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</si>
  <si>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</si>
  <si>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</si>
  <si>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</si>
  <si>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</si>
  <si>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</si>
  <si>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</si>
  <si>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</si>
  <si>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</si>
  <si>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</si>
  <si>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</si>
  <si>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</si>
  <si>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</si>
  <si>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</si>
  <si>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</si>
  <si>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</si>
  <si>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</si>
  <si>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</si>
  <si>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</si>
  <si>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</si>
  <si>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</si>
  <si>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</si>
  <si>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</si>
  <si>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</si>
  <si>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</si>
  <si>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</si>
  <si>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</si>
  <si>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</si>
  <si>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</si>
  <si>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</si>
  <si>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</si>
  <si>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</si>
  <si>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</si>
  <si>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</si>
  <si>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</si>
  <si>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</si>
  <si>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</si>
  <si>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</si>
  <si>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</si>
  <si>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</si>
  <si>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</si>
  <si>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</si>
  <si>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</si>
  <si>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</si>
  <si>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</si>
  <si>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</si>
  <si>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</si>
  <si>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</si>
  <si>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</si>
  <si>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</si>
  <si>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</si>
  <si>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</si>
  <si>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</si>
  <si>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</si>
  <si>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</si>
  <si>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</si>
  <si>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</si>
  <si>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</si>
  <si>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</si>
  <si>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</si>
  <si>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</si>
  <si>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</si>
  <si>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</si>
  <si>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</si>
  <si>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</si>
  <si>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</si>
  <si>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</si>
  <si>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</si>
  <si>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</si>
  <si>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</si>
  <si>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</si>
  <si>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</si>
  <si>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</si>
  <si>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</si>
  <si>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</si>
  <si>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</si>
  <si>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</si>
  <si>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</si>
  <si>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</si>
  <si>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</si>
  <si>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</si>
  <si>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</si>
  <si>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</si>
  <si>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</si>
  <si>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</si>
  <si>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</si>
  <si>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</si>
  <si>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</si>
  <si>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</si>
  <si>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</si>
  <si>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</si>
  <si>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</si>
  <si>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</si>
  <si>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</si>
  <si>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</si>
  <si>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</si>
  <si>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</si>
  <si>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</si>
  <si>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</si>
  <si>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</si>
  <si>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</si>
  <si>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</si>
  <si>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</si>
  <si>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</si>
  <si>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</si>
  <si>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</si>
  <si>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</si>
  <si>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</si>
  <si>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</si>
  <si>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</si>
  <si>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</si>
  <si>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</si>
  <si>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</si>
  <si>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</si>
  <si>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</si>
  <si>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</si>
  <si>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</si>
  <si>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</si>
  <si>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</si>
  <si>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</si>
  <si>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</si>
  <si>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</si>
  <si>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</si>
  <si>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</si>
  <si>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</si>
  <si>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</si>
  <si>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</si>
  <si>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</si>
  <si>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</si>
  <si>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</si>
  <si>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</si>
  <si>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</si>
  <si>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</si>
  <si>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</si>
  <si>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</si>
  <si>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</si>
  <si>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</si>
  <si>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</si>
  <si>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</si>
  <si>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</si>
  <si>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</si>
  <si>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</si>
  <si>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</si>
  <si>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</si>
  <si>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</si>
  <si>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</si>
  <si>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</si>
  <si>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</si>
  <si>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</si>
  <si>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</si>
  <si>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</si>
  <si>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</si>
  <si>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</si>
  <si>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</si>
  <si>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</si>
  <si>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</si>
  <si>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</si>
  <si>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</si>
  <si>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</si>
  <si>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</si>
  <si>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</si>
  <si>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</si>
  <si>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</si>
  <si>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</si>
  <si>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</si>
  <si>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</si>
  <si>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</si>
  <si>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</si>
  <si>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</si>
  <si>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</si>
  <si>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</si>
  <si>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</si>
  <si>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</si>
  <si>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</si>
  <si>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</si>
  <si>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</si>
  <si>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</si>
  <si>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</si>
  <si>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</si>
  <si>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</si>
  <si>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</si>
  <si>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</si>
  <si>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</si>
  <si>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</si>
  <si>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</si>
  <si>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</si>
  <si>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</si>
  <si>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</si>
  <si>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</si>
  <si>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</si>
  <si>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</si>
  <si>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</si>
  <si>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</si>
  <si>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</si>
  <si>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</si>
  <si>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</si>
  <si>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</si>
  <si>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</si>
  <si>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</si>
  <si>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</si>
  <si>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</si>
  <si>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</si>
  <si>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</si>
  <si>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</si>
  <si>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</si>
  <si>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</si>
  <si>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</si>
  <si>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</si>
  <si>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</si>
  <si>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</si>
  <si>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</si>
  <si>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</si>
  <si>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</si>
  <si>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</si>
  <si>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</si>
  <si>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</si>
  <si>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</si>
  <si>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</si>
  <si>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</si>
  <si>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</si>
  <si>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</si>
  <si>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</si>
  <si>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</si>
  <si>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</si>
  <si>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</si>
  <si>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</si>
  <si>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</si>
  <si>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</si>
  <si>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</si>
  <si>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</si>
  <si>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</si>
  <si>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</si>
  <si>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</si>
  <si>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</si>
  <si>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</si>
  <si>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</si>
  <si>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</si>
  <si>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</si>
  <si>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</si>
  <si>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</si>
  <si>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</si>
  <si>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</si>
  <si>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</si>
  <si>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</si>
  <si>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</si>
  <si>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</si>
  <si>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</si>
  <si>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</si>
  <si>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</si>
  <si>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</si>
  <si>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</si>
  <si>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</si>
  <si>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</si>
  <si>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</si>
  <si>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</si>
  <si>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</si>
  <si>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</si>
  <si>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</si>
  <si>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</si>
  <si>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</si>
  <si>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</si>
  <si>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</si>
  <si>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</si>
  <si>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</si>
  <si>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</si>
  <si>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</si>
  <si>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</si>
  <si>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</si>
  <si>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</si>
  <si>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</si>
  <si>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</si>
  <si>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</si>
  <si>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</si>
  <si>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</si>
  <si>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</si>
  <si>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</si>
  <si>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</si>
  <si>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</si>
  <si>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</si>
  <si>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</si>
  <si>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</si>
  <si>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</si>
  <si>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</si>
  <si>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</si>
  <si>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</si>
  <si>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</si>
  <si>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</si>
  <si>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</si>
  <si>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</si>
  <si>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</si>
  <si>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</si>
  <si>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</si>
  <si>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</si>
  <si>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</si>
  <si>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</si>
  <si>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</si>
  <si>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</si>
  <si>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</si>
  <si>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</si>
  <si>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</si>
  <si>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</si>
  <si>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</si>
  <si>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</si>
  <si>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</si>
  <si>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</si>
  <si>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</si>
  <si>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</si>
  <si>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</si>
  <si>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</si>
  <si>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</si>
  <si>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</si>
  <si>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</si>
  <si>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</si>
  <si>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</si>
  <si>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</si>
  <si>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</si>
  <si>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</si>
  <si>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</si>
  <si>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</si>
  <si>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</si>
  <si>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</si>
  <si>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</si>
  <si>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</si>
  <si>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</si>
  <si>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</si>
  <si>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</si>
  <si>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</si>
  <si>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</si>
  <si>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</si>
  <si>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</si>
  <si>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</si>
  <si>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</si>
  <si>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</si>
  <si>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</si>
  <si>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</si>
  <si>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</si>
  <si>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</si>
  <si>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</si>
  <si>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</si>
  <si>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</si>
  <si>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</si>
  <si>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</si>
  <si>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</si>
  <si>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</si>
  <si>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</si>
  <si>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</si>
  <si>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</si>
  <si>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</si>
  <si>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</si>
  <si>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</si>
  <si>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</si>
  <si>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</si>
  <si>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</si>
  <si>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</si>
  <si>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</si>
  <si>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</si>
  <si>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</si>
  <si>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</si>
  <si>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</si>
  <si>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</si>
  <si>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</si>
  <si>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</si>
  <si>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</si>
  <si>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</si>
  <si>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</si>
  <si>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</si>
  <si>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</si>
  <si>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</si>
  <si>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</si>
  <si>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</si>
  <si>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</si>
  <si>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</si>
  <si>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</si>
  <si>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</si>
  <si>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</si>
  <si>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</si>
  <si>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</si>
  <si>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</si>
  <si>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</si>
  <si>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</si>
  <si>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</si>
  <si>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</si>
  <si>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</si>
  <si>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</si>
  <si>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</si>
  <si>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</si>
  <si>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</si>
  <si>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</si>
  <si>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</si>
  <si>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</si>
  <si>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</si>
  <si>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</si>
  <si>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</si>
  <si>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</si>
  <si>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</si>
  <si>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</si>
  <si>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</si>
  <si>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</si>
  <si>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</si>
  <si>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</si>
  <si>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</si>
  <si>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</si>
  <si>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</si>
  <si>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</si>
  <si>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</si>
  <si>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</si>
  <si>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</si>
  <si>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</si>
  <si>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</si>
  <si>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</si>
  <si>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</si>
  <si>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</si>
  <si>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</si>
  <si>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</si>
  <si>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</si>
  <si>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</si>
  <si>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</si>
  <si>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</si>
  <si>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</si>
  <si>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</si>
  <si>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</si>
  <si>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</si>
  <si>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</si>
  <si>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</si>
  <si>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</si>
  <si>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</si>
  <si>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</si>
  <si>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</si>
  <si>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</si>
  <si>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</si>
  <si>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</si>
  <si>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</si>
  <si>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</si>
  <si>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</si>
  <si>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</si>
  <si>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</si>
  <si>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</si>
  <si>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</si>
  <si>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</si>
  <si>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</si>
  <si>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</si>
  <si>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</si>
  <si>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</si>
  <si>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</si>
  <si>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</si>
  <si>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</si>
  <si>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</si>
  <si>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</si>
  <si>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</si>
  <si>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</si>
  <si>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</si>
  <si>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</si>
  <si>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</si>
  <si>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</si>
  <si>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</si>
  <si>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</si>
  <si>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</si>
  <si>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</si>
  <si>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</si>
  <si>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</si>
  <si>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</si>
  <si>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</si>
  <si>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</si>
  <si>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</si>
  <si>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</si>
  <si>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</si>
  <si>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</si>
  <si>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</si>
  <si>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</si>
  <si>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</si>
  <si>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</si>
  <si>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</si>
  <si>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</si>
  <si>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</si>
  <si>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</si>
  <si>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</si>
  <si>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</si>
  <si>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</si>
  <si>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</si>
  <si>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</si>
  <si>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</si>
  <si>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</si>
  <si>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</si>
  <si>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</si>
  <si>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</si>
  <si>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</si>
  <si>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</si>
  <si>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</si>
  <si>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</si>
  <si>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</si>
  <si>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</si>
  <si>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</si>
  <si>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</si>
  <si>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</si>
  <si>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</si>
  <si>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</si>
  <si>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</si>
  <si>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</si>
  <si>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</si>
  <si>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</si>
  <si>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</si>
  <si>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</si>
  <si>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</si>
  <si>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</si>
  <si>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</si>
  <si>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</si>
  <si>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</si>
  <si>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</si>
  <si>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</si>
  <si>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</si>
  <si>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</si>
  <si>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</si>
  <si>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</si>
  <si>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</si>
  <si>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</si>
  <si>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</si>
  <si>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</si>
  <si>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</si>
  <si>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</si>
  <si>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</si>
  <si>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</si>
  <si>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</si>
  <si>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</si>
  <si>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</si>
  <si>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</si>
  <si>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</si>
  <si>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</si>
  <si>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</si>
  <si>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</si>
  <si>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</si>
  <si>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</si>
  <si>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</si>
  <si>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</si>
  <si>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</si>
  <si>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</si>
  <si>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</si>
  <si>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</si>
  <si>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</si>
  <si>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</si>
  <si>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</si>
  <si>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</si>
  <si>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</si>
  <si>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</si>
  <si>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</si>
  <si>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</si>
  <si>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</si>
  <si>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</si>
  <si>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</si>
  <si>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</si>
  <si>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</si>
  <si>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</si>
  <si>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</si>
  <si>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</si>
  <si>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</si>
  <si>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</si>
  <si>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</si>
  <si>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</si>
  <si>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</si>
  <si>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</si>
  <si>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</si>
  <si>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</si>
  <si>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</si>
  <si>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</si>
  <si>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</si>
  <si>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</si>
  <si>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</si>
  <si>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</si>
  <si>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</si>
  <si>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</si>
  <si>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</si>
  <si>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</si>
  <si>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</si>
  <si>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</si>
  <si>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</si>
  <si>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</si>
  <si>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</si>
  <si>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</si>
  <si>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</si>
  <si>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</si>
  <si>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</si>
  <si>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</si>
  <si>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</si>
  <si>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</si>
  <si>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</si>
  <si>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</si>
  <si>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</si>
  <si>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</si>
  <si>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</si>
  <si>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</si>
  <si>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</si>
  <si>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</si>
  <si>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</si>
  <si>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</si>
  <si>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</si>
  <si>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</si>
  <si>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</si>
  <si>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</si>
  <si>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</si>
  <si>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</si>
  <si>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</si>
  <si>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</si>
  <si>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</si>
  <si>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</si>
  <si>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</si>
  <si>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</si>
  <si>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</si>
  <si>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</si>
  <si>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</si>
  <si>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</si>
  <si>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</si>
  <si>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</si>
  <si>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</si>
  <si>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</si>
  <si>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</si>
  <si>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</si>
  <si>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</si>
  <si>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</si>
  <si>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</si>
  <si>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</si>
  <si>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</si>
  <si>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</si>
  <si>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</si>
  <si>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</si>
  <si>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</si>
  <si>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</si>
  <si>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</si>
  <si>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</si>
  <si>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</si>
  <si>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</si>
  <si>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</si>
  <si>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</si>
  <si>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</si>
  <si>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</si>
  <si>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</si>
  <si>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</si>
  <si>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</si>
  <si>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</si>
  <si>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</si>
  <si>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</si>
  <si>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</si>
  <si>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</si>
  <si>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</si>
  <si>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</si>
  <si>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</si>
  <si>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</si>
  <si>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</si>
  <si>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</si>
  <si>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</si>
  <si>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</si>
  <si>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</si>
  <si>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</si>
  <si>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</si>
  <si>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</si>
  <si>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</si>
  <si>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</si>
  <si>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</si>
  <si>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</si>
  <si>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</si>
  <si>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</si>
  <si>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</si>
  <si>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</si>
  <si>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</si>
  <si>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</si>
  <si>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</si>
  <si>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</si>
  <si>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</si>
  <si>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</si>
  <si>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</si>
  <si>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</si>
  <si>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</si>
  <si>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</si>
  <si>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</si>
  <si>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</si>
  <si>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</si>
  <si>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</si>
  <si>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</si>
  <si>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</si>
  <si>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</si>
  <si>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</si>
  <si>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</si>
  <si>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</si>
  <si>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</si>
  <si>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</si>
  <si>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</si>
  <si>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</si>
  <si>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</si>
  <si>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</si>
  <si>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</si>
  <si>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</si>
  <si>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</si>
  <si>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</si>
  <si>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</si>
  <si>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</si>
  <si>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</si>
  <si>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</si>
  <si>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</si>
  <si>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</si>
  <si>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</si>
  <si>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</si>
  <si>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</si>
  <si>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</si>
  <si>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</si>
  <si>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</si>
  <si>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</si>
  <si>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</si>
  <si>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</si>
  <si>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</si>
  <si>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</si>
  <si>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</si>
  <si>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</si>
  <si>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</si>
  <si>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</si>
  <si>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</si>
  <si>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</si>
  <si>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</si>
  <si>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</si>
  <si>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</si>
  <si>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</si>
  <si>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</si>
  <si>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</si>
  <si>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</si>
  <si>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</si>
  <si>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</si>
  <si>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</si>
  <si>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</si>
  <si>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</si>
  <si>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</si>
  <si>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</si>
  <si>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</si>
  <si>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</si>
  <si>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</si>
  <si>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</si>
  <si>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</si>
  <si>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</si>
  <si>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</si>
  <si>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</si>
  <si>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</si>
  <si>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</si>
  <si>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</si>
  <si>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</si>
  <si>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</si>
  <si>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</si>
  <si>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</si>
  <si>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</si>
  <si>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</si>
  <si>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</si>
  <si>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</si>
  <si>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</si>
  <si>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</si>
  <si>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</si>
  <si>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</si>
  <si>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</si>
  <si>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</si>
  <si>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</si>
  <si>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</si>
  <si>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</si>
  <si>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</si>
  <si>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</si>
  <si>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</si>
  <si>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</si>
  <si>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</si>
  <si>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</si>
  <si>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</si>
  <si>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</si>
  <si>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</si>
  <si>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</si>
  <si>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</si>
  <si>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</si>
  <si>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</si>
  <si>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</si>
  <si>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</si>
  <si>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</si>
  <si>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</si>
  <si>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</si>
  <si>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</si>
  <si>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</si>
  <si>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</si>
  <si>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</si>
  <si>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</si>
  <si>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</si>
  <si>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</si>
  <si>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</si>
  <si>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</si>
  <si>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</si>
  <si>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</si>
  <si>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</si>
  <si>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</si>
  <si>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</si>
  <si>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</si>
  <si>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</si>
  <si>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</si>
  <si>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</si>
  <si>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</si>
  <si>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</si>
  <si>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</si>
  <si>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</si>
  <si>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</si>
  <si>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</si>
  <si>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</si>
  <si>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</si>
  <si>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</si>
  <si>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</si>
  <si>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</si>
  <si>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</si>
  <si>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</si>
  <si>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</si>
  <si>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</si>
  <si>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</si>
  <si>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</si>
  <si>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</si>
  <si>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</si>
  <si>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</si>
  <si>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</si>
  <si>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</si>
  <si>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</si>
  <si>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</si>
  <si>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</si>
  <si>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</si>
  <si>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</si>
  <si>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</si>
  <si>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</si>
  <si>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</si>
  <si>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</si>
  <si>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</si>
  <si>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</si>
  <si>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</si>
  <si>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</si>
  <si>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</si>
  <si>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</si>
  <si>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</si>
  <si>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</si>
  <si>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</si>
  <si>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</si>
  <si>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</si>
  <si>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</si>
  <si>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</si>
  <si>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</si>
  <si>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</si>
  <si>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</si>
  <si>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</si>
  <si>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</si>
  <si>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</si>
  <si>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</si>
  <si>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</si>
  <si>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</si>
  <si>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</si>
  <si>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</si>
  <si>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</si>
  <si>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</si>
  <si>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</si>
  <si>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</si>
  <si>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</si>
  <si>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</si>
  <si>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</si>
  <si>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</si>
  <si>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</si>
  <si>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</si>
  <si>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</si>
  <si>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</si>
  <si>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</si>
  <si>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</si>
  <si>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</si>
  <si>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</si>
  <si>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</si>
  <si>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</si>
  <si>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</si>
  <si>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</si>
  <si>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</si>
  <si>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</si>
  <si>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</si>
  <si>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</si>
  <si>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</si>
  <si>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</si>
  <si>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</si>
  <si>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</si>
  <si>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</si>
  <si>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</si>
  <si>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</si>
  <si>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</si>
  <si>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</si>
  <si>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</si>
  <si>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</si>
  <si>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</si>
  <si>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</si>
  <si>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</si>
  <si>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</si>
  <si>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</si>
  <si>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</si>
  <si>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</si>
  <si>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</si>
  <si>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</si>
  <si>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</si>
  <si>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</si>
  <si>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</si>
  <si>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</si>
  <si>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</si>
  <si>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</si>
  <si>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</si>
  <si>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</si>
  <si>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</si>
  <si>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</si>
  <si>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</si>
  <si>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</si>
  <si>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</si>
  <si>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</si>
  <si>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</si>
  <si>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</si>
  <si>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</si>
  <si>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</si>
  <si>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</si>
  <si>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</si>
  <si>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</si>
  <si>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</si>
  <si>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</si>
  <si>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</si>
  <si>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</si>
  <si>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</si>
  <si>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</si>
  <si>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</si>
  <si>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</si>
  <si>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</si>
  <si>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</si>
  <si>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</si>
  <si>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</si>
  <si>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</si>
  <si>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</si>
  <si>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</si>
  <si>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</si>
  <si>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</si>
  <si>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</si>
  <si>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</si>
  <si>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</si>
  <si>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</si>
  <si>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</si>
  <si>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</si>
  <si>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</si>
  <si>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</si>
  <si>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</si>
  <si>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</si>
  <si>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</si>
  <si>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</si>
  <si>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</si>
  <si>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</si>
  <si>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</si>
  <si>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</si>
  <si>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</si>
  <si>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</si>
  <si>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</si>
  <si>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</si>
  <si>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</si>
  <si>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</si>
  <si>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</si>
  <si>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</si>
  <si>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</si>
  <si>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</si>
  <si>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</si>
  <si>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</si>
  <si>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</si>
  <si>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</si>
  <si>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</si>
  <si>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</si>
  <si>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</si>
  <si>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</si>
  <si>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</si>
  <si>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</si>
  <si>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</si>
  <si>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</si>
  <si>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</si>
  <si>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</si>
  <si>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</si>
  <si>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</si>
  <si>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</si>
  <si>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</si>
  <si>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</si>
  <si>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</si>
  <si>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</si>
  <si>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</si>
  <si>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</si>
  <si>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</si>
  <si>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</si>
  <si>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</si>
  <si>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</si>
  <si>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</si>
  <si>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</si>
  <si>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</si>
  <si>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</si>
  <si>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</si>
  <si>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</si>
  <si>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</si>
  <si>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</si>
  <si>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</si>
  <si>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</si>
  <si>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</si>
  <si>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</si>
  <si>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</si>
  <si>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</si>
  <si>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</si>
  <si>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</si>
  <si>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</si>
  <si>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</si>
  <si>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</si>
  <si>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</si>
  <si>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</si>
  <si>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</si>
  <si>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</si>
  <si>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</si>
  <si>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</si>
  <si>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</si>
  <si>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</si>
  <si>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</si>
  <si>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</si>
  <si>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</si>
  <si>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</si>
  <si>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</si>
  <si>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</si>
  <si>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</si>
  <si>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</si>
  <si>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</si>
  <si>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</si>
  <si>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</si>
  <si>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</si>
  <si>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</si>
  <si>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</si>
  <si>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</si>
  <si>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</si>
  <si>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</si>
  <si>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</si>
  <si>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</si>
  <si>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</si>
  <si>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</si>
  <si>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</si>
  <si>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</si>
  <si>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</si>
  <si>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</si>
  <si>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</si>
  <si>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</si>
  <si>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</si>
  <si>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</si>
  <si>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</si>
  <si>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</si>
  <si>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</si>
  <si>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</si>
  <si>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</si>
  <si>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</si>
  <si>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</si>
  <si>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</si>
  <si>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</si>
  <si>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</si>
  <si>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</si>
  <si>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</si>
  <si>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</si>
  <si>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</si>
  <si>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</si>
  <si>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</si>
  <si>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</si>
  <si>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</si>
  <si>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</si>
  <si>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</si>
  <si>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</si>
  <si>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</si>
  <si>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</si>
  <si>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</si>
  <si>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</si>
  <si>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</si>
  <si>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</si>
  <si>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</si>
  <si>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</si>
  <si>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</si>
  <si>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</si>
  <si>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</si>
  <si>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</si>
  <si>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</si>
  <si>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</si>
  <si>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</si>
  <si>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</si>
  <si>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</si>
  <si>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</si>
  <si>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</si>
  <si>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</si>
  <si>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</si>
  <si>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</si>
  <si>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</si>
  <si>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</si>
  <si>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</si>
  <si>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</si>
  <si>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</si>
  <si>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</si>
  <si>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</si>
  <si>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</si>
  <si>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</si>
  <si>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</si>
  <si>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</si>
  <si>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</si>
  <si>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</si>
  <si>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</si>
  <si>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</si>
  <si>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</si>
  <si>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</si>
  <si>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</si>
  <si>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</si>
  <si>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</si>
  <si>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</si>
  <si>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</si>
  <si>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</si>
  <si>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</si>
  <si>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</si>
  <si>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</si>
  <si>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</si>
  <si>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</si>
  <si>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</si>
  <si>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</si>
  <si>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</si>
  <si>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</si>
  <si>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</si>
  <si>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</si>
  <si>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</si>
  <si>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</si>
  <si>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</si>
  <si>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</si>
  <si>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</si>
  <si>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</si>
  <si>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</si>
  <si>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</si>
  <si>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</si>
  <si>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</si>
  <si>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</si>
  <si>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</si>
  <si>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</si>
  <si>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</si>
  <si>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</si>
  <si>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</si>
  <si>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</si>
  <si>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</si>
  <si>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</si>
  <si>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</si>
  <si>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</si>
  <si>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</si>
  <si>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</si>
  <si>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</si>
  <si>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</si>
  <si>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</si>
  <si>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</si>
  <si>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</si>
  <si>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</si>
  <si>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</si>
  <si>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</si>
  <si>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</si>
  <si>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</si>
  <si>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</si>
  <si>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</si>
  <si>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</si>
  <si>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</si>
  <si>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</si>
  <si>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</si>
  <si>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</si>
  <si>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</si>
  <si>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</si>
  <si>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</si>
  <si>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</si>
  <si>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</si>
  <si>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</si>
  <si>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</si>
  <si>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</si>
  <si>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</si>
  <si>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</si>
  <si>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</si>
  <si>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</si>
  <si>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</si>
  <si>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</si>
  <si>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</si>
  <si>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</si>
  <si>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</si>
  <si>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</si>
  <si>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</si>
  <si>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</si>
  <si>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</si>
  <si>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</si>
  <si>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</si>
  <si>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</si>
  <si>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</si>
  <si>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</si>
  <si>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</si>
  <si>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</si>
  <si>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</si>
  <si>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</si>
  <si>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</si>
  <si>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</si>
  <si>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</si>
  <si>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</si>
  <si>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</si>
  <si>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</si>
  <si>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</si>
  <si>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</si>
  <si>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</si>
  <si>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</si>
  <si>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</si>
  <si>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</si>
  <si>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</si>
  <si>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</si>
  <si>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</si>
  <si>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</si>
  <si>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</si>
  <si>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</si>
  <si>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</si>
  <si>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</si>
  <si>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</si>
  <si>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</si>
  <si>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</si>
  <si>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</si>
  <si>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</si>
  <si>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</si>
  <si>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</si>
  <si>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</si>
  <si>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</si>
  <si>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</si>
  <si>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</si>
  <si>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</si>
  <si>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</si>
  <si>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</si>
  <si>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</si>
  <si>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</si>
  <si>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</si>
  <si>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</si>
  <si>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</si>
  <si>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</si>
  <si>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</si>
  <si>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</si>
  <si>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</si>
  <si>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</si>
  <si>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</si>
  <si>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</si>
  <si>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</si>
  <si>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</si>
  <si>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</si>
  <si>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</si>
  <si>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</si>
  <si>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</si>
  <si>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</si>
  <si>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</si>
  <si>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</si>
  <si>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</si>
  <si>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</si>
  <si>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</si>
  <si>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</si>
  <si>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</si>
  <si>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</si>
  <si>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</si>
  <si>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</si>
  <si>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</si>
  <si>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</si>
  <si>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</si>
  <si>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</si>
  <si>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</si>
  <si>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</si>
  <si>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</si>
  <si>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</si>
  <si>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</si>
  <si>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</si>
  <si>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</si>
  <si>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</si>
  <si>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</si>
  <si>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</si>
  <si>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</si>
  <si>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</si>
  <si>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</si>
  <si>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</si>
  <si>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</si>
  <si>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</si>
  <si>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</si>
  <si>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</si>
  <si>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</si>
  <si>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</si>
  <si>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</si>
  <si>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</si>
  <si>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</si>
  <si>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</si>
  <si>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</si>
  <si>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</si>
  <si>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</si>
  <si>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</si>
  <si>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</si>
  <si>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</si>
  <si>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</si>
  <si>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</si>
  <si>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</si>
  <si>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</si>
  <si>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</si>
  <si>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</si>
  <si>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</si>
  <si>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</si>
  <si>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</si>
  <si>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</si>
  <si>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</si>
  <si>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</si>
  <si>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</si>
  <si>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</si>
  <si>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</si>
  <si>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</si>
  <si>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</si>
  <si>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</si>
  <si>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</si>
  <si>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</si>
  <si>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</si>
  <si>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</si>
  <si>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</si>
  <si>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</si>
  <si>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</si>
  <si>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</si>
  <si>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</si>
  <si>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</si>
  <si>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</si>
  <si>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</si>
  <si>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</si>
  <si>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</si>
  <si>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</si>
  <si>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</si>
  <si>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</si>
  <si>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</si>
  <si>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</si>
  <si>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</si>
  <si>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</si>
  <si>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</si>
  <si>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</si>
  <si>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</si>
  <si>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</si>
  <si>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</si>
  <si>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</si>
  <si>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</si>
  <si>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</si>
  <si>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</si>
  <si>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</si>
  <si>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</si>
  <si>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</si>
  <si>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</si>
  <si>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</si>
  <si>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</si>
  <si>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</si>
  <si>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</si>
  <si>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</si>
  <si>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</si>
  <si>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</si>
  <si>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</si>
  <si>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</si>
  <si>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</si>
  <si>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</si>
  <si>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</si>
  <si>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</si>
  <si>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</si>
  <si>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</si>
  <si>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</si>
  <si>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</si>
  <si>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</si>
  <si>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</si>
  <si>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</si>
  <si>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</si>
  <si>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</si>
  <si>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</si>
  <si>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</si>
  <si>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</si>
  <si>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</si>
  <si>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</si>
  <si>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</si>
  <si>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</si>
  <si>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</si>
  <si>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</si>
  <si>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</si>
  <si>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</si>
  <si>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</si>
  <si>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</si>
  <si>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</si>
  <si>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</si>
  <si>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</si>
  <si>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</si>
  <si>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</si>
  <si>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</si>
  <si>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</si>
  <si>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</si>
  <si>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</si>
  <si>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</si>
  <si>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</si>
  <si>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</si>
  <si>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</si>
  <si>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</si>
  <si>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</si>
  <si>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</si>
  <si>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</si>
  <si>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</si>
  <si>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</si>
  <si>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</si>
  <si>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</si>
  <si>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</si>
  <si>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</si>
  <si>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</si>
  <si>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</si>
  <si>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</si>
  <si>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</si>
  <si>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</si>
  <si>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</si>
  <si>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</si>
  <si>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</si>
  <si>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</si>
  <si>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</si>
  <si>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</si>
  <si>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</si>
  <si>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</si>
  <si>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</si>
  <si>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</si>
  <si>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</si>
  <si>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</si>
  <si>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</si>
  <si>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</si>
  <si>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</si>
  <si>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</si>
  <si>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</si>
  <si>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</si>
  <si>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</si>
  <si>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</si>
  <si>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</si>
  <si>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</si>
  <si>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</si>
  <si>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</si>
  <si>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</si>
  <si>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</si>
  <si>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</si>
  <si>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</si>
  <si>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</si>
  <si>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</si>
  <si>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</si>
  <si>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</si>
  <si>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</si>
  <si>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</si>
  <si>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</si>
  <si>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</si>
  <si>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</si>
  <si>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</si>
  <si>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</si>
  <si>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</si>
  <si>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</si>
  <si>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</si>
  <si>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</si>
  <si>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</si>
  <si>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</si>
  <si>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</si>
  <si>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</si>
  <si>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</si>
  <si>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</si>
  <si>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</si>
  <si>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</si>
  <si>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</si>
  <si>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</si>
  <si>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</si>
  <si>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</si>
  <si>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</si>
  <si>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</si>
  <si>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</si>
  <si>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</si>
  <si>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</si>
  <si>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</si>
  <si>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</si>
  <si>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</si>
  <si>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</si>
  <si>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</si>
  <si>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</si>
  <si>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</si>
  <si>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</si>
  <si>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</si>
  <si>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</si>
  <si>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</si>
  <si>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</si>
  <si>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</si>
  <si>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</si>
  <si>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</si>
  <si>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</si>
  <si>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</si>
  <si>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</si>
  <si>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</si>
  <si>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</si>
  <si>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</si>
  <si>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</si>
  <si>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</si>
  <si>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</si>
  <si>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</si>
  <si>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</si>
  <si>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</si>
  <si>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</si>
  <si>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</si>
  <si>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</si>
  <si>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</si>
  <si>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</si>
  <si>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</si>
  <si>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</si>
  <si>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</si>
  <si>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</si>
  <si>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</si>
  <si>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</si>
  <si>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</si>
  <si>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</si>
  <si>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</si>
  <si>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</si>
  <si>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</si>
  <si>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</si>
  <si>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</si>
  <si>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</si>
  <si>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</si>
  <si>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</si>
  <si>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</si>
  <si>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</si>
  <si>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</si>
  <si>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</si>
  <si>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</si>
  <si>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</si>
  <si>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</si>
  <si>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</si>
  <si>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</si>
  <si>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</si>
  <si>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</si>
  <si>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</si>
  <si>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</si>
  <si>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</si>
  <si>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</si>
  <si>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</si>
  <si>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</si>
  <si>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</si>
  <si>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</si>
  <si>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</si>
  <si>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</si>
  <si>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</si>
  <si>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</si>
  <si>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</si>
  <si>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</si>
  <si>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</si>
  <si>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</si>
  <si>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</si>
  <si>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</si>
  <si>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</si>
  <si>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</si>
  <si>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</si>
  <si>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</si>
  <si>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</si>
  <si>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</si>
  <si>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</si>
  <si>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</si>
  <si>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</si>
  <si>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</si>
  <si>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</si>
  <si>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</si>
  <si>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</si>
  <si>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</si>
  <si>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</si>
  <si>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</si>
  <si>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</si>
  <si>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</si>
  <si>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</si>
  <si>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</si>
  <si>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</si>
  <si>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</si>
  <si>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</si>
  <si>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</si>
  <si>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</si>
  <si>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</si>
  <si>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</si>
  <si>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</si>
  <si>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</si>
  <si>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</si>
  <si>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</si>
  <si>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</si>
  <si>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</si>
  <si>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</si>
  <si>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</si>
  <si>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</si>
  <si>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</si>
  <si>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</si>
  <si>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</si>
  <si>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</si>
  <si>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</si>
  <si>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</si>
  <si>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</si>
  <si>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</si>
  <si>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</si>
  <si>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</si>
  <si>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</si>
  <si>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</si>
  <si>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</si>
  <si>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</si>
  <si>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</si>
  <si>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</si>
  <si>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</si>
  <si>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</si>
  <si>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</si>
  <si>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</si>
  <si>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</si>
  <si>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</si>
  <si>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</si>
  <si>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</si>
  <si>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</si>
  <si>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</si>
  <si>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</si>
  <si>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</si>
  <si>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</si>
  <si>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</si>
  <si>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</si>
  <si>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</si>
  <si>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</si>
  <si>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</si>
  <si>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</si>
  <si>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</si>
  <si>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</si>
  <si>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</si>
  <si>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</si>
  <si>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</si>
  <si>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</si>
  <si>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</si>
  <si>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</si>
  <si>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</si>
  <si>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</si>
  <si>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</si>
  <si>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</si>
  <si>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</si>
  <si>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</si>
  <si>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</si>
  <si>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</si>
  <si>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</si>
  <si>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</si>
  <si>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</si>
  <si>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</si>
  <si>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</si>
  <si>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</si>
  <si>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</si>
  <si>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</si>
  <si>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</si>
  <si>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</si>
  <si>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</si>
  <si>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</si>
  <si>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</si>
  <si>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</si>
  <si>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</si>
  <si>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</si>
  <si>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</si>
  <si>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</si>
  <si>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</si>
  <si>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</si>
  <si>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</si>
  <si>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</si>
  <si>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</si>
  <si>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</si>
  <si>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</si>
  <si>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</si>
  <si>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</si>
  <si>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</si>
  <si>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</si>
  <si>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</si>
  <si>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</si>
  <si>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</si>
  <si>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</si>
  <si>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</si>
  <si>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</si>
  <si>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</si>
  <si>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</si>
  <si>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</si>
  <si>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</si>
  <si>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</si>
  <si>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</si>
  <si>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</si>
  <si>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</si>
  <si>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</si>
  <si>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</si>
  <si>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</si>
  <si>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</si>
  <si>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</si>
  <si>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</si>
  <si>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</si>
  <si>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</si>
  <si>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</si>
  <si>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</si>
  <si>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</si>
  <si>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</si>
  <si>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</si>
  <si>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</si>
  <si>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</si>
  <si>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</si>
  <si>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</si>
  <si>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</si>
  <si>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</si>
  <si>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</si>
  <si>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</si>
  <si>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</si>
  <si>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</si>
  <si>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</si>
  <si>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</si>
  <si>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</si>
  <si>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</si>
  <si>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</si>
  <si>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</si>
  <si>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</si>
  <si>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</si>
  <si>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</si>
  <si>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</si>
  <si>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</si>
  <si>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</si>
  <si>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</si>
  <si>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</si>
  <si>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</si>
  <si>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</si>
  <si>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</si>
  <si>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</si>
  <si>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</si>
  <si>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</si>
  <si>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</si>
  <si>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</si>
  <si>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</si>
  <si>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</si>
  <si>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</si>
  <si>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</si>
  <si>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</si>
  <si>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</si>
  <si>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</si>
  <si>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</si>
  <si>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</si>
  <si>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</si>
  <si>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</si>
  <si>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</si>
  <si>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</si>
  <si>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</si>
  <si>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</si>
  <si>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</si>
  <si>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</si>
  <si>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</si>
  <si>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</si>
  <si>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</si>
  <si>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</si>
  <si>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</si>
  <si>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</si>
  <si>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</si>
  <si>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</si>
  <si>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</si>
  <si>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</si>
  <si>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</si>
  <si>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</si>
  <si>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</si>
  <si>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</si>
  <si>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</si>
  <si>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</si>
  <si>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</si>
  <si>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</si>
  <si>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</si>
  <si>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</si>
  <si>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</si>
  <si>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</si>
  <si>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</si>
  <si>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</si>
  <si>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</si>
  <si>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</si>
  <si>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</si>
  <si>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</si>
  <si>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</si>
  <si>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</si>
  <si>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</si>
  <si>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</si>
  <si>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</si>
  <si>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</si>
  <si>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</si>
  <si>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</si>
  <si>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</si>
  <si>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</si>
  <si>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</si>
  <si>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</si>
  <si>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</si>
  <si>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</si>
  <si>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</si>
  <si>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</si>
  <si>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</si>
  <si>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</si>
  <si>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</si>
  <si>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</si>
  <si>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</si>
  <si>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</si>
  <si>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</si>
  <si>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</si>
  <si>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</si>
  <si>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</si>
  <si>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</si>
  <si>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</si>
  <si>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</si>
  <si>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</si>
  <si>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</si>
  <si>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</si>
  <si>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</si>
  <si>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</si>
  <si>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</si>
  <si>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</si>
  <si>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</si>
  <si>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</si>
  <si>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</si>
  <si>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</si>
  <si>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</si>
  <si>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</si>
  <si>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</si>
  <si>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</si>
  <si>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</si>
  <si>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</si>
  <si>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</si>
  <si>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</si>
  <si>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</si>
  <si>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</si>
  <si>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</si>
  <si>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</si>
  <si>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</si>
  <si>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</si>
  <si>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</si>
  <si>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</si>
  <si>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</si>
  <si>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</si>
  <si>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</si>
  <si>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</si>
  <si>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</si>
  <si>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</si>
  <si>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</si>
  <si>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</si>
  <si>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</si>
  <si>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</si>
  <si>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</si>
  <si>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</si>
  <si>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</si>
  <si>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</si>
  <si>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</si>
  <si>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</si>
  <si>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</si>
  <si>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</si>
  <si>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</si>
  <si>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</si>
  <si>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</si>
  <si>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</si>
  <si>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</si>
  <si>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</si>
  <si>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</si>
  <si>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</si>
  <si>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</si>
  <si>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</si>
  <si>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</si>
  <si>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</si>
  <si>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</si>
  <si>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</si>
  <si>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</si>
  <si>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</si>
  <si>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</si>
  <si>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</si>
  <si>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</si>
  <si>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</si>
  <si>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</si>
  <si>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</si>
  <si>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</si>
  <si>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</si>
  <si>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</si>
  <si>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</si>
  <si>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</si>
  <si>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</si>
  <si>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</si>
  <si>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</si>
  <si>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</si>
  <si>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</si>
  <si>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</si>
  <si>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</si>
  <si>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</si>
  <si>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</si>
  <si>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</si>
  <si>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</si>
  <si>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</si>
  <si>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</si>
  <si>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</si>
  <si>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</si>
  <si>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</si>
  <si>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</si>
  <si>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</si>
  <si>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</si>
  <si>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</si>
  <si>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</si>
  <si>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</si>
  <si>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</si>
  <si>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</si>
  <si>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</si>
  <si>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</si>
  <si>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</si>
  <si>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</si>
  <si>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</si>
  <si>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</si>
  <si>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</si>
  <si>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</si>
  <si>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</si>
  <si>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</si>
  <si>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</si>
  <si>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</si>
  <si>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</si>
  <si>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</si>
  <si>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</si>
  <si>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</si>
  <si>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</si>
  <si>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</si>
  <si>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</si>
  <si>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</si>
  <si>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</si>
  <si>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</si>
  <si>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</si>
  <si>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</si>
  <si>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</si>
  <si>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</si>
  <si>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</si>
  <si>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</si>
  <si>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</si>
  <si>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</si>
  <si>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</si>
  <si>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</si>
  <si>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</si>
  <si>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</si>
  <si>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</si>
  <si>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</si>
  <si>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</si>
  <si>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</si>
  <si>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</si>
  <si>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</si>
  <si>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</si>
  <si>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</si>
  <si>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</si>
  <si>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</si>
  <si>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</si>
  <si>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</si>
  <si>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</si>
  <si>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</si>
  <si>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</si>
  <si>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</si>
  <si>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</si>
  <si>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</si>
  <si>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</si>
  <si>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</si>
  <si>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</si>
  <si>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</si>
  <si>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</si>
  <si>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</si>
  <si>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</si>
  <si>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</si>
  <si>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</si>
  <si>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</si>
  <si>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</si>
  <si>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</si>
  <si>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</si>
  <si>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</si>
  <si>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</si>
  <si>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</si>
  <si>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</si>
  <si>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</si>
  <si>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</si>
  <si>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</si>
  <si>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</si>
  <si>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</si>
  <si>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</si>
  <si>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</si>
  <si>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</si>
  <si>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</si>
  <si>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</si>
  <si>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</si>
  <si>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</si>
  <si>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</si>
  <si>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</si>
  <si>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</si>
  <si>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</si>
  <si>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</si>
  <si>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</si>
  <si>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</si>
  <si>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</si>
  <si>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</si>
  <si>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</si>
  <si>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</si>
  <si>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</si>
  <si>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</si>
  <si>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</si>
  <si>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</si>
  <si>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</si>
  <si>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</si>
  <si>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</si>
  <si>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</si>
  <si>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</si>
  <si>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</si>
  <si>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</si>
  <si>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</si>
  <si>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</si>
  <si>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</si>
  <si>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</si>
  <si>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</si>
  <si>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</si>
  <si>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</si>
  <si>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</si>
  <si>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</si>
  <si>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</si>
  <si>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</si>
  <si>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</si>
  <si>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</si>
  <si>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</si>
  <si>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</si>
  <si>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</si>
  <si>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</si>
  <si>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</si>
  <si>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</si>
  <si>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</si>
  <si>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</si>
  <si>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</si>
  <si>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</si>
  <si>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</si>
  <si>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</si>
  <si>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</si>
  <si>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</si>
  <si>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</si>
  <si>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</si>
  <si>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</si>
  <si>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</si>
  <si>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</si>
  <si>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</si>
  <si>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</si>
  <si>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</si>
  <si>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</si>
  <si>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</si>
  <si>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</si>
  <si>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</si>
  <si>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</si>
  <si>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</si>
  <si>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</si>
  <si>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</si>
  <si>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</si>
  <si>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</si>
  <si>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</si>
  <si>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</si>
  <si>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</si>
  <si>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</si>
  <si>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</si>
  <si>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</si>
  <si>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</si>
  <si>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</si>
  <si>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</si>
  <si>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</si>
  <si>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</si>
  <si>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</si>
  <si>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</si>
  <si>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</si>
  <si>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</si>
  <si>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</si>
  <si>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</si>
  <si>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</si>
  <si>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</si>
  <si>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</si>
  <si>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</si>
  <si>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</si>
  <si>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</si>
  <si>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</si>
  <si>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</si>
  <si>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</si>
  <si>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</si>
  <si>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</si>
  <si>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</si>
  <si>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</si>
  <si>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</si>
  <si>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</si>
  <si>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</si>
  <si>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</si>
  <si>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</si>
  <si>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</si>
  <si>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</si>
  <si>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</si>
  <si>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</si>
  <si>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</si>
  <si>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</si>
  <si>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</si>
  <si>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</si>
  <si>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</si>
  <si>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</si>
  <si>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</si>
  <si>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</si>
  <si>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</si>
  <si>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</si>
  <si>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</si>
  <si>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</si>
  <si>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</si>
  <si>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</si>
  <si>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</si>
  <si>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</si>
  <si>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</si>
  <si>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</si>
  <si>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</si>
  <si>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</si>
  <si>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</si>
  <si>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</si>
  <si>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</si>
  <si>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</si>
  <si>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</si>
  <si>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</si>
  <si>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</si>
  <si>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</si>
  <si>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</si>
  <si>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</si>
  <si>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</si>
  <si>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</si>
  <si>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</si>
  <si>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</si>
  <si>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</si>
  <si>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</si>
  <si>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</si>
  <si>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</si>
  <si>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</si>
  <si>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</si>
  <si>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</si>
  <si>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</si>
  <si>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</si>
  <si>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</si>
  <si>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</si>
  <si>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</si>
  <si>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</si>
  <si>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</si>
  <si>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</si>
  <si>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</si>
  <si>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</si>
  <si>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</si>
  <si>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</si>
  <si>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</si>
  <si>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</si>
  <si>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</si>
  <si>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</si>
  <si>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</si>
  <si>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</si>
  <si>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</si>
  <si>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</si>
  <si>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</si>
  <si>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</si>
  <si>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</si>
  <si>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</si>
  <si>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</si>
  <si>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</si>
  <si>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</si>
  <si>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</si>
  <si>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</si>
  <si>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</si>
  <si>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</si>
  <si>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</si>
  <si>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</si>
  <si>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</si>
  <si>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</si>
  <si>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</si>
  <si>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</si>
  <si>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</si>
  <si>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</si>
  <si>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</si>
  <si>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</si>
  <si>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</si>
  <si>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</si>
  <si>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</si>
  <si>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</si>
  <si>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</si>
  <si>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</si>
  <si>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</si>
  <si>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</si>
  <si>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</si>
  <si>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</si>
  <si>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</si>
  <si>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</si>
  <si>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</si>
  <si>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</si>
  <si>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</si>
  <si>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</si>
  <si>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</si>
  <si>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</si>
  <si>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</si>
  <si>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</si>
  <si>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</si>
  <si>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</si>
  <si>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</si>
  <si>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</si>
  <si>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</si>
  <si>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</si>
  <si>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</si>
  <si>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</si>
  <si>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</si>
  <si>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</si>
  <si>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</si>
  <si>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</si>
  <si>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</si>
  <si>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</si>
  <si>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</si>
  <si>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</si>
  <si>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</si>
  <si>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</si>
  <si>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</si>
  <si>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</si>
  <si>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</si>
  <si>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</si>
  <si>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</si>
  <si>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</si>
  <si>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</si>
  <si>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</si>
  <si>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</si>
  <si>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</si>
  <si>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</si>
  <si>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</si>
  <si>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</si>
  <si>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</si>
  <si>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</si>
  <si>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</si>
  <si>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</si>
  <si>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</si>
  <si>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</si>
  <si>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</si>
  <si>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</si>
  <si>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</si>
  <si>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</si>
  <si>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</si>
  <si>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</si>
  <si>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</si>
  <si>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</si>
  <si>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</si>
  <si>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</si>
  <si>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</si>
  <si>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</si>
  <si>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</si>
  <si>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</si>
  <si>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</si>
  <si>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</si>
  <si>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</si>
  <si>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</si>
  <si>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</si>
  <si>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</si>
  <si>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</si>
  <si>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</si>
  <si>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</si>
  <si>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</si>
  <si>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</si>
  <si>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</si>
  <si>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</si>
  <si>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</si>
  <si>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</si>
  <si>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</si>
  <si>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</si>
  <si>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</si>
  <si>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</si>
  <si>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</si>
  <si>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</si>
  <si>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</si>
  <si>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</si>
  <si>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</si>
  <si>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</si>
  <si>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</si>
  <si>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</si>
  <si>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</si>
  <si>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</si>
  <si>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</si>
  <si>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</si>
  <si>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</si>
  <si>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</si>
  <si>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</si>
  <si>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</si>
  <si>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</si>
  <si>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</si>
  <si>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</si>
  <si>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</si>
  <si>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</si>
  <si>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</si>
  <si>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</si>
  <si>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</si>
  <si>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</si>
  <si>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</si>
  <si>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</si>
  <si>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</si>
  <si>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</si>
  <si>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</si>
  <si>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</si>
  <si>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</si>
  <si>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</si>
  <si>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</si>
  <si>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</si>
  <si>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</si>
  <si>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</si>
  <si>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</si>
  <si>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</si>
  <si>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</si>
  <si>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</si>
  <si>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</si>
  <si>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</si>
  <si>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</si>
  <si>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</si>
  <si>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</si>
  <si>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</si>
  <si>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</si>
  <si>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</si>
  <si>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</si>
  <si>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</si>
  <si>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</si>
  <si>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</si>
  <si>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</si>
  <si>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</si>
  <si>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</si>
  <si>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</si>
  <si>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</si>
  <si>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</si>
  <si>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</si>
  <si>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</si>
  <si>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</si>
  <si>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</si>
  <si>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</si>
  <si>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</si>
  <si>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</si>
  <si>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</si>
  <si>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</si>
  <si>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</si>
  <si>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</si>
  <si>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</si>
  <si>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</si>
  <si>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</si>
  <si>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</si>
  <si>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</si>
  <si>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</si>
  <si>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</si>
  <si>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</si>
  <si>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</si>
  <si>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</si>
  <si>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</si>
  <si>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</si>
  <si>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</si>
  <si>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</si>
  <si>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</si>
  <si>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</si>
  <si>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</si>
  <si>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</si>
  <si>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</si>
  <si>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</si>
  <si>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</si>
  <si>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</si>
  <si>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</si>
  <si>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</si>
  <si>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</si>
  <si>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</si>
  <si>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</si>
  <si>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</si>
  <si>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</si>
  <si>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</si>
  <si>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</si>
  <si>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</si>
  <si>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</si>
  <si>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</si>
  <si>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</si>
  <si>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</si>
  <si>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</si>
  <si>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</si>
  <si>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</si>
  <si>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</si>
  <si>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</si>
  <si>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</si>
  <si>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</si>
  <si>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</si>
  <si>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</si>
  <si>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</si>
  <si>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</si>
  <si>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</si>
  <si>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</si>
  <si>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</si>
  <si>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</si>
  <si>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</si>
  <si>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</si>
  <si>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</si>
  <si>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</si>
  <si>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</si>
  <si>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</si>
  <si>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</si>
  <si>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</si>
  <si>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</si>
  <si>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</si>
  <si>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</si>
  <si>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</si>
  <si>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</si>
  <si>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</si>
  <si>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</si>
  <si>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</si>
  <si>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</si>
  <si>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</si>
  <si>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</si>
  <si>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</si>
  <si>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</si>
  <si>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</si>
  <si>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</si>
  <si>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</si>
  <si>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</si>
  <si>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</si>
  <si>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</si>
  <si>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</si>
  <si>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</si>
  <si>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</si>
  <si>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</si>
  <si>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</si>
  <si>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</si>
  <si>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</si>
  <si>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</si>
  <si>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</si>
  <si>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</si>
  <si>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</si>
  <si>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</si>
  <si>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</si>
  <si>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</si>
  <si>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</si>
  <si>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</si>
  <si>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</si>
  <si>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</si>
  <si>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</si>
  <si>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</si>
  <si>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</si>
  <si>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</si>
  <si>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</si>
  <si>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</si>
  <si>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</si>
  <si>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</si>
  <si>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</si>
  <si>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</si>
  <si>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</si>
  <si>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</si>
  <si>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</si>
  <si>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</si>
  <si>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</si>
  <si>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</si>
  <si>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</si>
  <si>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</si>
  <si>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</si>
  <si>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</si>
  <si>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</si>
  <si>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</si>
  <si>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</si>
  <si>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</si>
  <si>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</si>
  <si>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</si>
  <si>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</si>
  <si>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</si>
  <si>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</si>
  <si>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</si>
  <si>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</si>
  <si>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</si>
  <si>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</si>
  <si>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</si>
  <si>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</si>
  <si>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</si>
  <si>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</si>
  <si>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</si>
  <si>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</si>
  <si>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</si>
  <si>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</si>
  <si>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</si>
  <si>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</si>
  <si>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</si>
  <si>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</si>
  <si>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</si>
  <si>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</si>
  <si>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</si>
  <si>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</si>
  <si>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</si>
  <si>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</si>
  <si>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</si>
  <si>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</si>
  <si>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</si>
  <si>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</si>
  <si>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</si>
  <si>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</si>
  <si>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</si>
  <si>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</si>
  <si>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</si>
  <si>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</si>
  <si>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</si>
  <si>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</si>
  <si>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</si>
  <si>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</si>
  <si>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</si>
  <si>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</si>
  <si>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</si>
  <si>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</si>
  <si>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</si>
  <si>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</si>
  <si>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</si>
  <si>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</si>
  <si>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</si>
  <si>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</si>
  <si>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</si>
  <si>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</si>
  <si>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</si>
  <si>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</si>
  <si>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</si>
  <si>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</si>
  <si>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</si>
  <si>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</si>
  <si>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</si>
  <si>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</si>
  <si>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</si>
  <si>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</si>
  <si>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</si>
  <si>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</si>
  <si>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</si>
  <si>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</si>
  <si>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</si>
  <si>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</si>
  <si>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</si>
  <si>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</si>
  <si>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</si>
  <si>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</si>
  <si>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</si>
  <si>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</si>
  <si>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</si>
  <si>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</si>
  <si>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</si>
  <si>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</si>
  <si>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</si>
  <si>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</si>
  <si>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</si>
  <si>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</si>
  <si>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</si>
  <si>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</si>
  <si>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</si>
  <si>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</si>
  <si>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</si>
  <si>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</si>
  <si>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</si>
  <si>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</si>
  <si>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</si>
  <si>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</si>
  <si>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</si>
  <si>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</si>
  <si>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</si>
  <si>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</si>
  <si>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</si>
  <si>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</si>
  <si>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</si>
  <si>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</si>
  <si>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</si>
  <si>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</si>
  <si>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</si>
  <si>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</si>
  <si>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</si>
  <si>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</si>
  <si>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</si>
  <si>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</si>
  <si>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</si>
  <si>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</si>
  <si>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</si>
  <si>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</si>
  <si>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</si>
  <si>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</si>
  <si>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</si>
  <si>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</si>
  <si>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</si>
  <si>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</si>
  <si>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</si>
  <si>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</si>
  <si>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</si>
  <si>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</si>
  <si>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</si>
  <si>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</si>
  <si>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</si>
  <si>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</si>
  <si>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</si>
  <si>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</si>
  <si>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</si>
  <si>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</si>
  <si>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</si>
  <si>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</si>
  <si>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</si>
  <si>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</si>
  <si>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</si>
  <si>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</si>
  <si>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</si>
  <si>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</si>
  <si>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</si>
  <si>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</si>
  <si>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</si>
  <si>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</si>
  <si>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</si>
  <si>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</si>
  <si>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</si>
  <si>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</si>
  <si>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</si>
  <si>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</si>
  <si>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</si>
  <si>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</si>
  <si>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</si>
  <si>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</si>
  <si>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</si>
  <si>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</si>
  <si>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</si>
  <si>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</si>
  <si>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</si>
  <si>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</si>
  <si>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</si>
  <si>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</si>
  <si>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</si>
  <si>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</si>
  <si>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</si>
  <si>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</si>
  <si>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</si>
  <si>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</si>
  <si>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</si>
  <si>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</si>
  <si>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</si>
  <si>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</si>
  <si>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</si>
  <si>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</si>
  <si>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</si>
  <si>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</si>
  <si>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</si>
  <si>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</si>
  <si>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</si>
  <si>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</si>
  <si>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</si>
  <si>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</si>
  <si>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</si>
  <si>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</si>
  <si>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</si>
  <si>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</si>
  <si>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</si>
  <si>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</si>
  <si>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</si>
  <si>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</si>
  <si>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</si>
  <si>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</si>
  <si>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</si>
  <si>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</si>
  <si>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</si>
  <si>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</si>
  <si>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</si>
  <si>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</si>
  <si>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</si>
  <si>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</si>
  <si>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</si>
  <si>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</si>
  <si>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</si>
  <si>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</si>
  <si>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</si>
  <si>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</si>
  <si>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</si>
  <si>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</si>
  <si>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</si>
  <si>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</si>
  <si>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</si>
  <si>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</si>
  <si>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</si>
  <si>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</si>
  <si>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</si>
  <si>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</si>
  <si>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</si>
  <si>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</si>
  <si>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</si>
  <si>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</si>
  <si>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</si>
  <si>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</si>
  <si>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</si>
  <si>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</si>
  <si>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</si>
  <si>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</si>
  <si>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</si>
  <si>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</si>
  <si>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</si>
  <si>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</si>
  <si>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</si>
  <si>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</si>
  <si>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</si>
  <si>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</si>
  <si>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</si>
  <si>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</si>
  <si>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</si>
  <si>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</si>
  <si>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</si>
  <si>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</si>
  <si>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</si>
  <si>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</si>
  <si>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</si>
  <si>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</si>
  <si>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</si>
  <si>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</si>
  <si>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</si>
  <si>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</si>
  <si>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</si>
  <si>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</si>
  <si>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</si>
  <si>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</si>
  <si>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</si>
  <si>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</si>
  <si>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</si>
  <si>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</si>
  <si>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</si>
  <si>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</si>
  <si>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</si>
  <si>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</si>
  <si>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</si>
  <si>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</si>
  <si>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</si>
  <si>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</si>
  <si>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</si>
  <si>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</si>
  <si>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</si>
  <si>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</si>
  <si>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</si>
  <si>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</si>
  <si>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</si>
  <si>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</si>
  <si>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</si>
  <si>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</si>
  <si>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</si>
  <si>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</si>
  <si>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</si>
  <si>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</si>
  <si>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</si>
  <si>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</si>
  <si>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</si>
  <si>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</si>
  <si>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</si>
  <si>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</si>
  <si>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</si>
  <si>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</si>
  <si>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</si>
  <si>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</si>
  <si>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</si>
  <si>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</si>
  <si>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</si>
  <si>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</si>
  <si>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</si>
  <si>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</si>
  <si>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</si>
  <si>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</si>
  <si>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</si>
  <si>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</si>
  <si>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</si>
  <si>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</si>
  <si>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</si>
  <si>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</si>
  <si>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</si>
  <si>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</si>
  <si>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</si>
  <si>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</si>
  <si>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</si>
  <si>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</si>
  <si>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</si>
  <si>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</si>
  <si>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</si>
  <si>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</si>
  <si>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</si>
  <si>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</si>
  <si>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</si>
  <si>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</si>
  <si>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</si>
  <si>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</si>
  <si>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</si>
  <si>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</si>
  <si>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</si>
  <si>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</si>
  <si>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</si>
  <si>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</si>
  <si>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</si>
  <si>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</si>
  <si>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</si>
  <si>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</si>
  <si>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</si>
  <si>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</si>
  <si>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</si>
  <si>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</si>
  <si>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</si>
  <si>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</si>
  <si>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</si>
  <si>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</si>
  <si>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</si>
  <si>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</si>
  <si>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</si>
  <si>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</si>
  <si>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</si>
  <si>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</si>
  <si>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</si>
  <si>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</si>
  <si>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</si>
  <si>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</si>
  <si>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</si>
  <si>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</si>
  <si>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</si>
  <si>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</si>
  <si>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</si>
  <si>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</si>
  <si>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</si>
  <si>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</si>
  <si>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</si>
  <si>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</si>
  <si>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</si>
  <si>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</si>
  <si>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</si>
  <si>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</si>
  <si>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</si>
  <si>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</si>
  <si>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</si>
  <si>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</si>
  <si>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</si>
  <si>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</si>
  <si>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</si>
  <si>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</si>
  <si>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</si>
  <si>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</si>
  <si>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</si>
  <si>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</si>
  <si>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</si>
  <si>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</si>
  <si>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</si>
  <si>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</si>
  <si>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</si>
  <si>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</si>
  <si>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</si>
  <si>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</si>
  <si>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</si>
  <si>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</si>
  <si>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</si>
  <si>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</si>
  <si>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</si>
  <si>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</si>
  <si>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</si>
  <si>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</si>
  <si>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</si>
  <si>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</si>
  <si>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</si>
  <si>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</si>
  <si>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</si>
  <si>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</si>
  <si>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</si>
  <si>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</si>
  <si>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</si>
  <si>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</si>
  <si>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</si>
  <si>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</si>
  <si>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</si>
  <si>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</si>
  <si>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</si>
  <si>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</si>
  <si>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</si>
  <si>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</si>
  <si>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</si>
  <si>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</si>
  <si>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</si>
  <si>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</si>
  <si>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</si>
  <si>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</si>
  <si>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</si>
  <si>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</si>
  <si>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</si>
  <si>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</si>
  <si>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</si>
  <si>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</si>
  <si>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</si>
  <si>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</si>
  <si>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</si>
  <si>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</si>
  <si>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</si>
  <si>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</si>
  <si>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</si>
  <si>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</si>
  <si>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</si>
  <si>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</si>
  <si>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</si>
  <si>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</si>
  <si>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</si>
  <si>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</si>
  <si>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</si>
  <si>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</si>
  <si>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</si>
  <si>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</si>
  <si>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</si>
  <si>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</si>
  <si>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</si>
  <si>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</si>
  <si>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</si>
  <si>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</si>
  <si>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</si>
  <si>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</si>
  <si>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</si>
  <si>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</si>
  <si>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</si>
  <si>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</si>
  <si>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</si>
  <si>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</si>
  <si>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</si>
  <si>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</si>
  <si>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</si>
  <si>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</si>
  <si>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</si>
  <si>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</si>
  <si>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</si>
  <si>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</si>
  <si>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</si>
  <si>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</si>
  <si>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</si>
  <si>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</si>
  <si>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</si>
  <si>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</si>
  <si>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</si>
  <si>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</si>
  <si>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</si>
  <si>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</si>
  <si>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</si>
  <si>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</si>
  <si>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</si>
  <si>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</si>
  <si>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</si>
  <si>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</si>
  <si>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</si>
  <si>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</si>
  <si>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</si>
  <si>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</si>
  <si>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</si>
  <si>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</si>
  <si>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</si>
  <si>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</si>
  <si>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</si>
  <si>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</si>
  <si>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</si>
  <si>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</si>
  <si>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</si>
  <si>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</si>
  <si>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</si>
  <si>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</si>
  <si>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</si>
  <si>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</si>
  <si>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</si>
  <si>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</si>
  <si>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</si>
  <si>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</si>
  <si>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</si>
  <si>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</si>
  <si>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</si>
  <si>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</si>
  <si>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</si>
  <si>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</si>
  <si>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</si>
  <si>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</si>
  <si>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</si>
  <si>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</si>
  <si>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</si>
  <si>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</si>
  <si>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</si>
  <si>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</si>
  <si>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</si>
  <si>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</si>
  <si>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</si>
  <si>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</si>
  <si>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</si>
  <si>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</si>
  <si>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</si>
  <si>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</si>
  <si>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</si>
  <si>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</si>
  <si>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</si>
  <si>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</si>
  <si>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</si>
  <si>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</si>
  <si>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</si>
  <si>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</si>
  <si>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</si>
  <si>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</si>
  <si>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</si>
  <si>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</si>
  <si>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</si>
  <si>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</si>
  <si>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</si>
  <si>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</si>
  <si>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</si>
  <si>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</si>
  <si>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</si>
  <si>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</si>
  <si>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</si>
  <si>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</si>
  <si>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</si>
  <si>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</si>
  <si>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</si>
  <si>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</si>
  <si>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</si>
  <si>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</si>
  <si>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</si>
  <si>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</si>
  <si>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</si>
  <si>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</si>
  <si>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</si>
  <si>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</si>
  <si>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</si>
  <si>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</si>
  <si>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</si>
  <si>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</si>
  <si>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</si>
  <si>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</si>
  <si>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</si>
  <si>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</si>
  <si>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</si>
  <si>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</si>
  <si>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</si>
  <si>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</si>
  <si>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</si>
  <si>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</si>
  <si>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</si>
  <si>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</si>
  <si>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</si>
  <si>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</si>
  <si>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</si>
  <si>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</si>
  <si>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</si>
  <si>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</si>
  <si>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</si>
  <si>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</si>
  <si>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</si>
  <si>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</si>
  <si>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</si>
  <si>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</si>
  <si>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</si>
  <si>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</si>
  <si>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</si>
  <si>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</si>
  <si>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</si>
  <si>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</si>
  <si>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</si>
  <si>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</si>
  <si>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</si>
  <si>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</si>
  <si>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</si>
  <si>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</si>
  <si>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</si>
  <si>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</si>
  <si>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</si>
  <si>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</si>
  <si>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</si>
  <si>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</si>
  <si>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</si>
  <si>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</si>
  <si>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</si>
  <si>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</si>
  <si>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</si>
  <si>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</si>
  <si>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</si>
  <si>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</si>
  <si>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</si>
  <si>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</si>
  <si>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</si>
  <si>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</si>
  <si>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</si>
  <si>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</si>
  <si>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</si>
  <si>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</si>
  <si>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</si>
  <si>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</si>
  <si>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</si>
  <si>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</si>
  <si>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</si>
  <si>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</si>
  <si>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</si>
  <si>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</si>
  <si>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</si>
  <si>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</si>
  <si>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</si>
  <si>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</si>
  <si>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</si>
  <si>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</si>
  <si>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</si>
  <si>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</si>
  <si>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</si>
  <si>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</si>
  <si>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</si>
  <si>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</si>
  <si>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</si>
  <si>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</si>
  <si>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</si>
  <si>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</si>
  <si>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</si>
  <si>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</si>
  <si>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</si>
  <si>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</si>
  <si>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</si>
  <si>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</si>
  <si>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</si>
  <si>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</si>
  <si>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</si>
  <si>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</si>
  <si>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</si>
  <si>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</si>
  <si>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</si>
  <si>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</si>
  <si>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</si>
  <si>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</si>
  <si>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</si>
  <si>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</si>
  <si>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</si>
  <si>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</si>
  <si>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</si>
  <si>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</si>
  <si>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</si>
  <si>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</si>
  <si>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</si>
  <si>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</si>
  <si>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</si>
  <si>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</si>
  <si>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</si>
  <si>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</si>
  <si>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</si>
  <si>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</si>
  <si>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</si>
  <si>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</si>
  <si>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</si>
  <si>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</si>
  <si>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</si>
  <si>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</si>
  <si>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</si>
  <si>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</si>
  <si>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</si>
  <si>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</si>
  <si>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</si>
  <si>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</si>
  <si>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</si>
  <si>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</si>
  <si>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</si>
  <si>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</si>
  <si>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</si>
  <si>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</si>
  <si>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</si>
  <si>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</si>
  <si>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</si>
  <si>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</si>
  <si>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</si>
  <si>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</si>
  <si>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</si>
  <si>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</si>
  <si>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</si>
  <si>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</si>
  <si>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</si>
  <si>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</si>
  <si>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</si>
  <si>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</si>
  <si>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</si>
  <si>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</si>
  <si>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</si>
  <si>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</si>
  <si>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</si>
  <si>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</si>
  <si>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</si>
  <si>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</si>
  <si>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</si>
  <si>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</si>
  <si>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</si>
  <si>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</si>
  <si>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</si>
  <si>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</si>
  <si>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</si>
  <si>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</si>
  <si>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</si>
  <si>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</si>
  <si>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</si>
  <si>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</si>
  <si>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</si>
  <si>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</si>
  <si>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</si>
  <si>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</si>
  <si>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</si>
  <si>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</si>
  <si>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</si>
  <si>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</si>
  <si>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</si>
  <si>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</si>
  <si>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</si>
  <si>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</si>
  <si>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</si>
  <si>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</si>
  <si>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</si>
  <si>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</si>
  <si>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</si>
  <si>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</si>
  <si>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</si>
  <si>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</si>
  <si>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</si>
  <si>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</si>
  <si>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</si>
  <si>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</si>
  <si>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</si>
  <si>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</si>
  <si>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</si>
  <si>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</si>
  <si>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</si>
  <si>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</si>
  <si>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</si>
  <si>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</si>
  <si>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</si>
  <si>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</si>
  <si>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</si>
  <si>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</si>
  <si>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</si>
  <si>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</si>
  <si>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</si>
  <si>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</si>
  <si>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</si>
  <si>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</si>
  <si>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</si>
  <si>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</si>
  <si>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</si>
  <si>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</si>
  <si>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</si>
  <si>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</si>
  <si>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</si>
  <si>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</si>
  <si>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</si>
  <si>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</si>
  <si>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</si>
  <si>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</si>
  <si>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</si>
  <si>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</si>
  <si>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</si>
  <si>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</si>
  <si>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</si>
  <si>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</si>
  <si>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</si>
  <si>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</si>
  <si>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</si>
  <si>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</si>
  <si>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</si>
  <si>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</si>
  <si>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</si>
  <si>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</si>
  <si>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</si>
  <si>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</si>
  <si>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</si>
  <si>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</si>
  <si>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</si>
  <si>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</si>
  <si>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</si>
  <si>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</si>
  <si>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</si>
  <si>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</si>
  <si>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</si>
  <si>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</si>
  <si>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</si>
  <si>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</si>
  <si>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</si>
  <si>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</si>
  <si>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</si>
  <si>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</si>
  <si>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</si>
  <si>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</si>
  <si>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</si>
  <si>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</si>
  <si>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</si>
  <si>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</si>
  <si>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</si>
  <si>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</si>
  <si>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</si>
  <si>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</si>
  <si>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</si>
  <si>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</si>
  <si>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</si>
  <si>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</si>
  <si>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</si>
  <si>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</si>
  <si>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</si>
  <si>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</si>
  <si>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</si>
  <si>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</si>
  <si>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</si>
  <si>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</si>
  <si>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</si>
  <si>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</si>
  <si>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</si>
  <si>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</si>
  <si>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</si>
  <si>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</si>
  <si>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</si>
  <si>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</si>
  <si>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</si>
  <si>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</si>
  <si>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</si>
  <si>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</si>
  <si>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</si>
  <si>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</si>
  <si>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</si>
  <si>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</si>
  <si>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</si>
  <si>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</si>
  <si>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</si>
  <si>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</si>
  <si>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</si>
  <si>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</si>
  <si>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</si>
  <si>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</si>
  <si>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</si>
  <si>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</si>
  <si>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</si>
  <si>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</si>
  <si>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</si>
  <si>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</si>
  <si>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</si>
  <si>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</si>
  <si>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</si>
  <si>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</si>
  <si>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</si>
  <si>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</si>
  <si>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</si>
  <si>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</si>
  <si>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</si>
  <si>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</si>
  <si>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</si>
  <si>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</si>
  <si>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</si>
  <si>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</si>
  <si>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</si>
  <si>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</si>
  <si>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</si>
  <si>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</si>
  <si>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</si>
  <si>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</si>
  <si>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</si>
  <si>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</si>
  <si>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</si>
  <si>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</si>
  <si>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</si>
  <si>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</si>
  <si>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</si>
  <si>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</si>
  <si>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</si>
  <si>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</si>
  <si>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</si>
  <si>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</si>
  <si>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</si>
  <si>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</si>
  <si>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</si>
  <si>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</si>
  <si>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</si>
  <si>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</si>
  <si>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</si>
  <si>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</si>
  <si>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</si>
  <si>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</si>
  <si>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</si>
  <si>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</si>
  <si>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</si>
  <si>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</si>
  <si>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</si>
  <si>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</si>
  <si>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</si>
  <si>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</si>
  <si>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</si>
  <si>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</si>
  <si>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</si>
  <si>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</si>
  <si>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</si>
  <si>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</si>
  <si>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</si>
  <si>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</si>
  <si>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</si>
  <si>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</si>
  <si>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</si>
  <si>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</si>
  <si>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</si>
  <si>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</si>
  <si>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</si>
  <si>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</si>
  <si>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</si>
  <si>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</si>
  <si>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</si>
  <si>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</si>
  <si>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</si>
  <si>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</si>
  <si>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</si>
  <si>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</si>
  <si>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</si>
  <si>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</si>
  <si>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</si>
  <si>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</si>
  <si>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</si>
  <si>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</si>
  <si>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</si>
  <si>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</si>
  <si>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</si>
  <si>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</si>
  <si>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</si>
  <si>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</si>
  <si>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</si>
  <si>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</si>
  <si>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</si>
  <si>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</si>
  <si>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</si>
  <si>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</si>
  <si>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</si>
  <si>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</si>
  <si>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</si>
  <si>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</si>
  <si>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</si>
  <si>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</si>
  <si>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</si>
  <si>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</si>
  <si>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</si>
  <si>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</si>
  <si>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</si>
  <si>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</si>
  <si>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</si>
  <si>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</si>
  <si>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</si>
  <si>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</si>
  <si>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</si>
  <si>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</si>
  <si>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</si>
  <si>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</si>
  <si>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</si>
  <si>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</si>
  <si>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</si>
  <si>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</si>
  <si>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</si>
  <si>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</si>
  <si>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</si>
  <si>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</si>
  <si>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</si>
  <si>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</si>
  <si>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</si>
  <si>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</si>
  <si>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</si>
  <si>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</si>
  <si>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</si>
  <si>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</si>
  <si>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</si>
  <si>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</si>
  <si>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</si>
  <si>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</si>
  <si>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</si>
  <si>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</si>
  <si>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</si>
  <si>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</si>
  <si>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</si>
  <si>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</si>
  <si>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</si>
  <si>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</si>
  <si>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</si>
  <si>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</si>
  <si>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</si>
  <si>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</si>
  <si>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</si>
  <si>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</si>
  <si>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</si>
  <si>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</si>
  <si>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</si>
  <si>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</si>
  <si>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</si>
  <si>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</si>
  <si>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</si>
  <si>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</si>
  <si>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</si>
  <si>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</si>
  <si>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</si>
  <si>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</si>
  <si>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</si>
  <si>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</si>
  <si>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</si>
  <si>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</si>
  <si>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</si>
  <si>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</si>
  <si>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</si>
  <si>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</si>
  <si>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</si>
  <si>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</si>
  <si>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</si>
  <si>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</si>
  <si>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</si>
  <si>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</si>
  <si>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</si>
  <si>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</si>
  <si>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</si>
  <si>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</si>
  <si>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</si>
  <si>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</si>
  <si>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</si>
  <si>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</si>
  <si>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</si>
  <si>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</si>
  <si>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</si>
  <si>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</si>
  <si>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</si>
  <si>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</si>
  <si>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</si>
  <si>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</si>
  <si>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</si>
  <si>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</si>
  <si>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</si>
  <si>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</si>
  <si>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</si>
  <si>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</si>
  <si>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</si>
  <si>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</si>
  <si>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</si>
  <si>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</si>
  <si>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</si>
  <si>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</si>
  <si>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</si>
  <si>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</si>
  <si>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</si>
  <si>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</si>
  <si>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</si>
  <si>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</si>
  <si>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</si>
  <si>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</si>
  <si>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</si>
  <si>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</si>
  <si>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</si>
  <si>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</si>
  <si>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</si>
  <si>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</si>
  <si>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</si>
  <si>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</si>
  <si>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</si>
  <si>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</si>
  <si>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</si>
  <si>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</si>
  <si>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</si>
  <si>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</si>
  <si>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</si>
  <si>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</si>
  <si>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</si>
  <si>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</si>
  <si>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</si>
  <si>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</si>
  <si>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</si>
  <si>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</si>
  <si>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</si>
  <si>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</si>
  <si>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</si>
  <si>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</si>
  <si>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</si>
  <si>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</si>
  <si>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</si>
  <si>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</si>
  <si>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</si>
  <si>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</si>
  <si>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</si>
  <si>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</si>
  <si>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</si>
  <si>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</si>
  <si>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</si>
  <si>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</si>
  <si>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</si>
  <si>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</si>
  <si>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</si>
  <si>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</si>
  <si>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</si>
  <si>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</si>
  <si>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</si>
  <si>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</si>
  <si>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</si>
  <si>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</si>
  <si>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</si>
  <si>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</si>
  <si>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</si>
  <si>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</si>
  <si>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</si>
  <si>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</si>
  <si>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</si>
  <si>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</si>
  <si>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</si>
  <si>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</si>
  <si>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</si>
  <si>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</si>
  <si>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</si>
  <si>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</si>
  <si>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</si>
  <si>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</si>
  <si>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</si>
  <si>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</si>
  <si>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</si>
  <si>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</si>
  <si>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</si>
  <si>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</si>
  <si>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</si>
  <si>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</si>
  <si>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</si>
  <si>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</si>
  <si>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</si>
  <si>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</si>
  <si>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</si>
  <si>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</si>
  <si>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</si>
  <si>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</si>
  <si>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</si>
  <si>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</si>
  <si>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</si>
  <si>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</si>
  <si>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</si>
  <si>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</si>
  <si>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</si>
  <si>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</si>
  <si>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</si>
  <si>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</si>
  <si>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</si>
  <si>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</si>
  <si>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</si>
  <si>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</si>
  <si>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</si>
  <si>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</si>
  <si>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</si>
  <si>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</si>
  <si>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</si>
  <si>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</si>
  <si>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</si>
  <si>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</si>
  <si>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</si>
  <si>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</si>
  <si>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</si>
  <si>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</si>
  <si>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</si>
  <si>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</si>
  <si>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</si>
  <si>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</si>
  <si>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</si>
  <si>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</si>
  <si>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</si>
  <si>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</si>
  <si>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</si>
  <si>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</si>
  <si>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</si>
  <si>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</si>
  <si>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</si>
  <si>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</si>
  <si>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</si>
  <si>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</si>
  <si>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</si>
  <si>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</si>
  <si>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</si>
  <si>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</si>
  <si>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</si>
  <si>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</si>
  <si>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</si>
  <si>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</si>
  <si>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</si>
  <si>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</si>
  <si>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</si>
  <si>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</si>
  <si>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</si>
  <si>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</si>
  <si>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</si>
  <si>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</si>
  <si>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</si>
  <si>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</si>
  <si>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</si>
  <si>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</si>
  <si>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</si>
  <si>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</si>
  <si>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</si>
  <si>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</si>
  <si>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</si>
  <si>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</si>
  <si>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</si>
  <si>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</si>
  <si>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</si>
  <si>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</si>
  <si>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</si>
  <si>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</si>
  <si>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</si>
  <si>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</si>
  <si>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</si>
  <si>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</si>
  <si>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</si>
  <si>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</si>
  <si>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</si>
  <si>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</si>
  <si>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</si>
  <si>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</si>
  <si>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</si>
  <si>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</si>
  <si>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</si>
  <si>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</si>
  <si>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</si>
  <si>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</si>
  <si>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</si>
  <si>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</si>
  <si>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</si>
  <si>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</si>
  <si>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</si>
  <si>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</si>
  <si>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</si>
  <si>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</si>
  <si>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</si>
  <si>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</si>
  <si>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</si>
  <si>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</si>
  <si>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</si>
  <si>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</si>
  <si>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</si>
  <si>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</si>
  <si>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</si>
  <si>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</si>
  <si>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</si>
  <si>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</si>
  <si>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</si>
  <si>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</si>
  <si>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</si>
  <si>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</si>
  <si>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</si>
  <si>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</si>
  <si>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</si>
  <si>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</si>
  <si>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</si>
  <si>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</si>
  <si>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</si>
  <si>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</si>
  <si>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</si>
  <si>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</si>
  <si>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</si>
  <si>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</si>
  <si>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</si>
  <si>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</si>
  <si>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</si>
  <si>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</si>
  <si>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</si>
  <si>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</si>
  <si>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</si>
  <si>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</si>
  <si>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</si>
  <si>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</si>
  <si>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</si>
  <si>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</si>
  <si>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</si>
  <si>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</si>
  <si>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</si>
  <si>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</si>
  <si>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</si>
  <si>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</si>
  <si>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</si>
  <si>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</si>
  <si>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</si>
  <si>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</si>
  <si>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</si>
  <si>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</si>
  <si>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</si>
  <si>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</si>
  <si>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</si>
  <si>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</si>
  <si>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</si>
  <si>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</si>
  <si>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</si>
  <si>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</si>
  <si>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</si>
  <si>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</si>
  <si>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</si>
  <si>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</si>
  <si>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</si>
  <si>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</si>
  <si>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</si>
  <si>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</si>
  <si>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</si>
  <si>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</si>
  <si>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</si>
  <si>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</si>
  <si>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</si>
  <si>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</si>
  <si>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</si>
  <si>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</si>
  <si>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</si>
  <si>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</si>
  <si>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</si>
  <si>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</si>
  <si>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</si>
  <si>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</si>
  <si>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</si>
  <si>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</si>
  <si>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</si>
  <si>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</si>
  <si>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</si>
  <si>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</si>
  <si>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</si>
  <si>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</si>
  <si>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</si>
  <si>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</si>
  <si>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</si>
  <si>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</si>
  <si>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</si>
  <si>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</si>
  <si>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</si>
  <si>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</si>
  <si>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</si>
  <si>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</si>
  <si>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</si>
  <si>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</si>
  <si>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</si>
  <si>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</si>
  <si>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</si>
  <si>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</si>
  <si>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</si>
  <si>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</si>
  <si>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</si>
  <si>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</si>
  <si>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</si>
  <si>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</si>
  <si>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</si>
  <si>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</si>
  <si>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</si>
  <si>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</si>
  <si>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</si>
  <si>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</si>
  <si>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</si>
  <si>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</si>
  <si>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</si>
  <si>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</si>
  <si>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</si>
  <si>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</si>
  <si>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</si>
  <si>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</si>
  <si>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</si>
  <si>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</si>
  <si>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</si>
  <si>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</si>
  <si>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</si>
  <si>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</si>
  <si>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</si>
  <si>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</si>
  <si>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</si>
  <si>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</si>
  <si>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</si>
  <si>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</si>
  <si>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</si>
  <si>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</si>
  <si>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</si>
  <si>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</si>
  <si>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</si>
  <si>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</si>
  <si>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</si>
  <si>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</si>
  <si>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</si>
  <si>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</si>
  <si>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</si>
  <si>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</si>
  <si>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</si>
  <si>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</si>
  <si>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</si>
  <si>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</si>
  <si>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</si>
  <si>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</si>
  <si>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</si>
  <si>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</si>
  <si>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</si>
  <si>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</si>
  <si>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</si>
  <si>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</si>
  <si>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</si>
  <si>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</si>
  <si>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</si>
  <si>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</si>
  <si>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</si>
  <si>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</si>
  <si>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</si>
  <si>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</si>
  <si>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</si>
  <si>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</si>
  <si>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</si>
  <si>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</si>
  <si>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</si>
  <si>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</si>
  <si>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</si>
  <si>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</si>
  <si>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</si>
  <si>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</si>
  <si>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</si>
  <si>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</si>
  <si>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</si>
  <si>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</si>
  <si>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</si>
  <si>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</si>
  <si>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</si>
  <si>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</si>
  <si>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</si>
  <si>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</si>
  <si>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</si>
  <si>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</si>
  <si>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</si>
  <si>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</si>
  <si>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</si>
  <si>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</si>
  <si>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</si>
  <si>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</si>
  <si>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</si>
  <si>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</si>
  <si>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</si>
  <si>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</si>
  <si>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</si>
  <si>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</si>
  <si>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</si>
  <si>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</si>
  <si>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</si>
  <si>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</si>
  <si>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</si>
  <si>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</si>
  <si>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</si>
  <si>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</si>
  <si>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</si>
  <si>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</si>
  <si>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</si>
  <si>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</si>
  <si>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</si>
  <si>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</si>
  <si>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</si>
  <si>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</si>
  <si>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</si>
  <si>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</si>
  <si>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</si>
  <si>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</si>
  <si>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</si>
  <si>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</si>
  <si>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</si>
  <si>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</si>
  <si>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</si>
  <si>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</si>
  <si>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</si>
  <si>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</si>
  <si>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</si>
  <si>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</si>
  <si>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</si>
  <si>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</si>
  <si>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</si>
  <si>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</si>
  <si>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</si>
  <si>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</si>
  <si>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</si>
  <si>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</si>
  <si>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</si>
  <si>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</si>
  <si>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</si>
  <si>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</si>
  <si>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</si>
  <si>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</si>
  <si>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</si>
  <si>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</si>
  <si>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</si>
  <si>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</si>
  <si>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</si>
  <si>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</si>
  <si>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</si>
  <si>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</si>
  <si>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</si>
  <si>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</si>
  <si>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</si>
  <si>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</si>
  <si>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</si>
  <si>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</si>
  <si>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</si>
  <si>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</si>
  <si>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</si>
  <si>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</si>
  <si>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</si>
  <si>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</si>
  <si>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</si>
  <si>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</si>
  <si>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</si>
  <si>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</si>
  <si>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</si>
  <si>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</si>
  <si>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</si>
  <si>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</si>
  <si>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</si>
  <si>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</si>
  <si>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</si>
  <si>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</si>
  <si>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</si>
  <si>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</si>
  <si>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</si>
  <si>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</si>
  <si>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</si>
  <si>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</si>
  <si>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</si>
  <si>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</si>
  <si>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</si>
  <si>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</si>
  <si>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</si>
  <si>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</si>
  <si>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</si>
  <si>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</si>
  <si>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</si>
  <si>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</si>
  <si>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</si>
  <si>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</si>
  <si>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</si>
  <si>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</si>
  <si>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</si>
  <si>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</si>
  <si>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</si>
  <si>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</si>
  <si>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</si>
  <si>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</si>
  <si>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</si>
  <si>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</si>
  <si>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</si>
  <si>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</si>
  <si>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</si>
  <si>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</si>
  <si>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</si>
  <si>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</si>
  <si>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</si>
  <si>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</si>
  <si>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</si>
  <si>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</si>
  <si>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</si>
  <si>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</si>
  <si>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</si>
  <si>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</si>
  <si>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</si>
  <si>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</si>
  <si>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</si>
  <si>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</si>
  <si>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</si>
  <si>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</si>
  <si>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</si>
  <si>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</si>
  <si>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</si>
  <si>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</si>
  <si>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</si>
  <si>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</si>
  <si>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</si>
  <si>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</si>
  <si>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</si>
  <si>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</si>
  <si>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</si>
  <si>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</si>
  <si>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</si>
  <si>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</si>
  <si>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</si>
  <si>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</si>
  <si>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</si>
  <si>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</si>
  <si>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</si>
  <si>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</si>
  <si>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</si>
  <si>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</si>
  <si>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</si>
  <si>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</si>
  <si>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</si>
  <si>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</si>
  <si>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</si>
  <si>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</si>
  <si>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</si>
  <si>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</si>
  <si>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</si>
  <si>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</si>
  <si>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</si>
  <si>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</si>
  <si>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</si>
  <si>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</si>
  <si>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</si>
  <si>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</si>
  <si>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</si>
  <si>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</si>
  <si>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</si>
  <si>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</si>
  <si>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</si>
  <si>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</si>
  <si>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</si>
  <si>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</si>
  <si>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</si>
  <si>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</si>
  <si>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</si>
  <si>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</si>
  <si>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</si>
  <si>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</si>
  <si>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</si>
  <si>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</si>
  <si>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</si>
  <si>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</si>
  <si>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</si>
  <si>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</si>
  <si>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</si>
  <si>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</si>
  <si>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</si>
  <si>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</si>
  <si>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</si>
  <si>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</si>
  <si>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</si>
  <si>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</si>
  <si>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</si>
  <si>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</si>
  <si>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</si>
  <si>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</si>
  <si>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</si>
  <si>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</si>
  <si>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</si>
  <si>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</si>
  <si>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</si>
  <si>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</si>
  <si>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</si>
  <si>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</si>
  <si>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</si>
  <si>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</si>
  <si>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</si>
  <si>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</si>
  <si>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</si>
  <si>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</si>
  <si>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</si>
  <si>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</si>
  <si>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</si>
  <si>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</si>
  <si>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</si>
  <si>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</si>
  <si>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</si>
  <si>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</si>
  <si>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</si>
  <si>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</si>
  <si>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</si>
  <si>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</si>
  <si>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</si>
  <si>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</si>
  <si>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</si>
  <si>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</si>
  <si>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</si>
  <si>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</si>
  <si>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</si>
  <si>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</si>
  <si>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</si>
  <si>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</si>
  <si>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</si>
  <si>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</si>
  <si>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</si>
  <si>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</si>
  <si>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</si>
  <si>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</si>
  <si>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</si>
  <si>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</si>
  <si>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</si>
  <si>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</si>
  <si>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</si>
  <si>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</si>
  <si>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</si>
  <si>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</si>
  <si>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</si>
  <si>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</si>
  <si>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</si>
  <si>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</si>
  <si>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</si>
  <si>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</si>
  <si>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</si>
  <si>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</si>
  <si>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</si>
  <si>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</si>
  <si>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</si>
  <si>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</si>
  <si>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</si>
  <si>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</si>
  <si>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</si>
  <si>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</si>
  <si>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</si>
  <si>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</si>
  <si>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</si>
  <si>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</si>
  <si>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</si>
  <si>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</si>
  <si>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</si>
  <si>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</si>
  <si>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</si>
  <si>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</si>
  <si>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</si>
  <si>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</si>
  <si>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</si>
  <si>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</si>
  <si>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</si>
  <si>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</si>
  <si>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</si>
  <si>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</si>
  <si>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</si>
  <si>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</si>
  <si>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</si>
  <si>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</si>
  <si>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</si>
  <si>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</si>
  <si>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</si>
  <si>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</si>
  <si>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</si>
  <si>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</si>
  <si>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</si>
  <si>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</si>
  <si>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</si>
  <si>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</si>
  <si>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</si>
  <si>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</si>
  <si>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</si>
  <si>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</si>
  <si>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</si>
  <si>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</si>
  <si>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</si>
  <si>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</si>
  <si>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</si>
  <si>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</si>
  <si>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</si>
  <si>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</si>
  <si>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</si>
  <si>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</si>
  <si>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</si>
  <si>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</si>
  <si>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</si>
  <si>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</si>
  <si>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</si>
  <si>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</si>
  <si>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</si>
  <si>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</si>
  <si>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</si>
  <si>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</si>
  <si>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</si>
  <si>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</si>
  <si>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</si>
  <si>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</si>
  <si>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</si>
  <si>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</si>
  <si>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</si>
  <si>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</si>
  <si>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</si>
  <si>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</si>
  <si>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</si>
  <si>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</si>
  <si>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</si>
  <si>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</si>
  <si>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</si>
  <si>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</si>
  <si>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</si>
  <si>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</si>
  <si>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</si>
  <si>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</si>
  <si>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</si>
  <si>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</si>
  <si>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</si>
  <si>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</si>
  <si>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</si>
  <si>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</si>
  <si>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</si>
  <si>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</si>
  <si>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</si>
  <si>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</si>
  <si>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</si>
  <si>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</si>
  <si>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</si>
  <si>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</si>
  <si>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</si>
  <si>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</si>
  <si>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</si>
  <si>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</si>
  <si>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</si>
  <si>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</si>
  <si>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</si>
  <si>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</si>
  <si>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</si>
  <si>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</si>
  <si>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</si>
  <si>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</si>
  <si>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</si>
  <si>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</si>
  <si>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</si>
  <si>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</si>
  <si>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</si>
  <si>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</si>
  <si>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</si>
  <si>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</si>
  <si>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</si>
  <si>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</si>
  <si>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</si>
  <si>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</si>
  <si>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</si>
  <si>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</si>
  <si>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</si>
  <si>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</si>
  <si>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</si>
  <si>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</si>
  <si>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</si>
  <si>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</si>
  <si>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</si>
  <si>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</si>
  <si>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</si>
  <si>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</si>
  <si>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</si>
  <si>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</si>
  <si>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</si>
  <si>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</si>
  <si>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</si>
  <si>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</si>
  <si>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</si>
  <si>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</si>
  <si>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</si>
  <si>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</si>
  <si>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</si>
  <si>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</si>
  <si>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</si>
  <si>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</si>
  <si>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</si>
  <si>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</si>
  <si>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</si>
  <si>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</si>
  <si>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</si>
  <si>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</si>
  <si>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</si>
  <si>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</si>
  <si>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</si>
  <si>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</si>
  <si>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</si>
  <si>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</si>
  <si>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</si>
  <si>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</si>
  <si>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</si>
  <si>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</si>
  <si>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</si>
  <si>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</si>
  <si>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</si>
  <si>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</si>
  <si>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</si>
  <si>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</si>
  <si>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</si>
  <si>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</si>
  <si>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</si>
  <si>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</si>
  <si>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</si>
  <si>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</si>
  <si>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</si>
  <si>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</si>
  <si>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</si>
  <si>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</si>
  <si>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</si>
  <si>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</si>
  <si>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</si>
  <si>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</si>
  <si>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</si>
  <si>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</si>
  <si>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</si>
  <si>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</si>
  <si>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</si>
  <si>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</si>
  <si>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</si>
  <si>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</si>
  <si>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</si>
  <si>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</si>
  <si>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</si>
  <si>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</si>
  <si>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</si>
  <si>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</si>
  <si>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</si>
  <si>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</si>
  <si>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</si>
  <si>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</si>
  <si>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</si>
  <si>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</si>
  <si>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</si>
  <si>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</si>
  <si>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</si>
  <si>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</si>
  <si>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</si>
  <si>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</si>
  <si>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</si>
  <si>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</si>
  <si>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</si>
  <si>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</si>
  <si>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</si>
  <si>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</si>
  <si>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</si>
  <si>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</si>
  <si>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</si>
  <si>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</si>
  <si>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</si>
  <si>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</si>
  <si>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</si>
  <si>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</si>
  <si>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</si>
  <si>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</si>
  <si>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</si>
  <si>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</si>
  <si>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</si>
  <si>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</si>
  <si>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</si>
  <si>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</si>
  <si>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</si>
  <si>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</si>
  <si>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</si>
  <si>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</si>
  <si>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</si>
  <si>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</si>
  <si>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</si>
  <si>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</si>
  <si>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</si>
  <si>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</si>
  <si>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</si>
  <si>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</si>
  <si>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</si>
  <si>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</si>
  <si>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</si>
  <si>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</si>
  <si>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</si>
  <si>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</si>
  <si>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</si>
  <si>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</si>
  <si>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</si>
  <si>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</si>
  <si>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</si>
  <si>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</si>
  <si>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</si>
  <si>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</si>
  <si>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</si>
  <si>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</si>
  <si>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</si>
  <si>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</si>
  <si>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</si>
  <si>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</si>
  <si>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</si>
  <si>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</si>
  <si>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</si>
  <si>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</si>
  <si>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</si>
  <si>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</si>
  <si>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</si>
  <si>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</si>
  <si>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</si>
  <si>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</si>
  <si>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</si>
  <si>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</si>
  <si>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</si>
  <si>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</si>
  <si>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</si>
  <si>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</si>
  <si>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</si>
  <si>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</si>
  <si>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</si>
  <si>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</si>
  <si>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</si>
  <si>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</si>
  <si>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</si>
  <si>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</si>
  <si>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</si>
  <si>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</si>
  <si>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</si>
  <si>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</si>
  <si>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</si>
  <si>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</si>
  <si>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</si>
  <si>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</si>
  <si>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</si>
  <si>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</si>
  <si>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</si>
  <si>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</si>
  <si>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</si>
  <si>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</si>
  <si>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</si>
  <si>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</si>
  <si>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</si>
  <si>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</si>
  <si>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</si>
  <si>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</si>
  <si>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</si>
  <si>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</si>
  <si>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</si>
  <si>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</si>
  <si>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</si>
  <si>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</si>
  <si>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</si>
  <si>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</si>
  <si>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</si>
  <si>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</si>
  <si>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</si>
  <si>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</si>
  <si>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</si>
  <si>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</si>
  <si>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</si>
  <si>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</si>
  <si>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</si>
  <si>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</si>
  <si>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</si>
  <si>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</si>
  <si>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</si>
  <si>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</si>
  <si>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</si>
  <si>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</si>
  <si>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</si>
  <si>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</si>
  <si>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</si>
  <si>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</si>
  <si>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</si>
  <si>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</si>
  <si>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</si>
  <si>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</si>
  <si>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</si>
  <si>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</si>
  <si>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</si>
  <si>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</si>
  <si>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</si>
  <si>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</si>
  <si>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</si>
  <si>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</si>
  <si>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</si>
  <si>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</si>
  <si>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</si>
  <si>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</si>
  <si>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</si>
  <si>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</si>
  <si>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</si>
  <si>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</si>
  <si>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</si>
  <si>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</si>
  <si>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</si>
  <si>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</si>
  <si>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</si>
  <si>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</si>
  <si>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</si>
  <si>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</si>
  <si>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</si>
  <si>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</si>
  <si>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</si>
  <si>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</si>
  <si>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</si>
  <si>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</si>
  <si>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</si>
  <si>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</si>
  <si>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</si>
  <si>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</si>
  <si>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</si>
  <si>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</si>
  <si>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</si>
  <si>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</si>
  <si>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</si>
  <si>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</si>
  <si>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</si>
  <si>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</si>
  <si>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</si>
  <si>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</si>
  <si>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</si>
  <si>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</si>
  <si>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</si>
  <si>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</si>
  <si>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</si>
  <si>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</si>
  <si>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</si>
  <si>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</si>
  <si>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</si>
  <si>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</si>
  <si>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</si>
  <si>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</si>
  <si>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</si>
  <si>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</si>
  <si>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</si>
  <si>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</si>
  <si>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</si>
  <si>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</si>
  <si>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</si>
  <si>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</si>
  <si>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</si>
  <si>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</si>
  <si>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</si>
  <si>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</si>
  <si>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</si>
  <si>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</si>
  <si>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</si>
  <si>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</si>
  <si>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</si>
  <si>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</si>
  <si>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</si>
  <si>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</si>
  <si>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</si>
  <si>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</si>
  <si>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</si>
  <si>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</si>
  <si>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</si>
  <si>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</si>
  <si>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</si>
  <si>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</si>
  <si>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</si>
  <si>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</si>
  <si>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</si>
  <si>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</si>
  <si>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</si>
  <si>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</si>
  <si>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</si>
  <si>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</si>
  <si>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</si>
  <si>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</si>
  <si>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</si>
  <si>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</si>
  <si>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</si>
  <si>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</si>
  <si>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</si>
  <si>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</si>
  <si>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</si>
  <si>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</si>
  <si>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</si>
  <si>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</si>
  <si>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</si>
  <si>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</si>
  <si>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</si>
  <si>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</si>
  <si>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</si>
  <si>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</si>
  <si>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</si>
  <si>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</si>
  <si>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</si>
  <si>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</si>
  <si>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</si>
  <si>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</si>
  <si>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</si>
  <si>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</si>
  <si>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</si>
  <si>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</si>
  <si>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</si>
  <si>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</si>
  <si>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</si>
  <si>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</si>
  <si>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</si>
  <si>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</si>
  <si>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</si>
  <si>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</si>
  <si>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</si>
  <si>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</si>
  <si>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</si>
  <si>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</si>
  <si>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</si>
  <si>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</si>
  <si>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</si>
  <si>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</si>
  <si>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</si>
  <si>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</si>
  <si>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</si>
  <si>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</si>
  <si>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</si>
  <si>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</si>
  <si>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</si>
  <si>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</si>
  <si>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</si>
  <si>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</si>
  <si>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</si>
  <si>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</si>
  <si>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</si>
  <si>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</si>
  <si>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</si>
  <si>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</si>
  <si>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</si>
  <si>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</si>
  <si>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</si>
  <si>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</si>
  <si>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</si>
  <si>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</si>
  <si>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</si>
  <si>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</si>
  <si>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</si>
  <si>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</si>
  <si>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</si>
  <si>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</si>
  <si>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</si>
  <si>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</si>
  <si>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</si>
  <si>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</si>
  <si>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</si>
  <si>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</si>
  <si>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</si>
  <si>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</si>
  <si>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</si>
  <si>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</si>
  <si>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</si>
  <si>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</si>
  <si>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</si>
  <si>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</si>
  <si>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</si>
  <si>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</si>
  <si>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</si>
  <si>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</si>
  <si>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</si>
  <si>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</si>
  <si>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</si>
  <si>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</si>
  <si>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</si>
  <si>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</si>
  <si>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</si>
  <si>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</si>
  <si>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</si>
  <si>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</si>
  <si>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</si>
  <si>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</si>
  <si>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</si>
  <si>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</si>
  <si>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</si>
  <si>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</si>
  <si>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</si>
  <si>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</si>
  <si>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</si>
  <si>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</si>
  <si>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</si>
  <si>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</si>
  <si>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</si>
  <si>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</si>
  <si>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</si>
  <si>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</si>
  <si>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</si>
  <si>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</si>
  <si>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</si>
  <si>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</si>
  <si>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</si>
  <si>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</si>
  <si>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</si>
  <si>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</si>
  <si>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</si>
  <si>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</si>
  <si>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</si>
  <si>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</si>
  <si>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</si>
  <si>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</si>
  <si>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</si>
  <si>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</si>
  <si>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</si>
  <si>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</si>
  <si>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</si>
  <si>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</si>
  <si>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</si>
  <si>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</si>
  <si>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</si>
  <si>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</si>
  <si>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</si>
  <si>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</si>
  <si>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</si>
  <si>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</si>
  <si>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</si>
  <si>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</si>
  <si>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</si>
  <si>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</si>
  <si>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</si>
  <si>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</si>
  <si>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</si>
  <si>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</si>
  <si>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</si>
  <si>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</si>
  <si>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</si>
  <si>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</si>
  <si>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</si>
  <si>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</si>
  <si>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</si>
  <si>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</si>
  <si>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</si>
  <si>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</si>
  <si>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</si>
  <si>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</si>
  <si>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</si>
  <si>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</si>
  <si>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</si>
  <si>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</si>
  <si>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</si>
  <si>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</si>
  <si>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</si>
  <si>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</si>
  <si>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</si>
  <si>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</si>
  <si>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</si>
  <si>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</si>
  <si>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</si>
  <si>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</si>
  <si>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</si>
  <si>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</si>
  <si>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</si>
  <si>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</si>
  <si>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</si>
  <si>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</si>
  <si>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</si>
  <si>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</si>
  <si>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</si>
  <si>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</si>
  <si>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</si>
  <si>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</si>
  <si>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</si>
  <si>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</si>
  <si>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</si>
  <si>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</si>
  <si>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</si>
  <si>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</si>
  <si>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</si>
  <si>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</si>
  <si>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</si>
  <si>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</si>
  <si>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</si>
  <si>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</si>
  <si>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</si>
  <si>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</si>
  <si>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</si>
  <si>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</si>
  <si>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</si>
  <si>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</si>
  <si>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</si>
  <si>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</si>
  <si>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</si>
  <si>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</si>
  <si>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</si>
  <si>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</si>
  <si>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</si>
  <si>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</si>
  <si>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</si>
  <si>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</si>
  <si>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</si>
  <si>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</si>
  <si>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</si>
  <si>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</si>
  <si>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</si>
  <si>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</si>
  <si>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</si>
  <si>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</si>
  <si>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</si>
  <si>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</si>
  <si>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</si>
  <si>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</si>
  <si>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</si>
  <si>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</si>
  <si>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</si>
  <si>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</si>
  <si>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</si>
  <si>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</si>
  <si>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</si>
  <si>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</si>
  <si>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</si>
  <si>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</si>
  <si>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</si>
  <si>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</si>
  <si>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</si>
  <si>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</si>
  <si>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</si>
  <si>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</si>
  <si>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</si>
  <si>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</si>
  <si>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</si>
  <si>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</si>
  <si>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</si>
  <si>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</si>
  <si>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</si>
  <si>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</si>
  <si>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</si>
  <si>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</si>
  <si>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</si>
  <si>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</si>
  <si>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</si>
  <si>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</si>
  <si>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</si>
  <si>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</si>
  <si>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</si>
  <si>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</si>
  <si>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</si>
  <si>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</si>
  <si>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</si>
  <si>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</si>
  <si>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</si>
  <si>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</si>
  <si>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</si>
  <si>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</si>
  <si>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</si>
  <si>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</si>
  <si>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</si>
  <si>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</si>
  <si>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</si>
  <si>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</si>
  <si>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</si>
  <si>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</si>
  <si>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</si>
  <si>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</si>
  <si>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</si>
  <si>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</si>
  <si>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</si>
  <si>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</si>
  <si>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</si>
  <si>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</si>
  <si>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</si>
  <si>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</si>
  <si>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</si>
  <si>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</si>
  <si>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</si>
  <si>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</si>
  <si>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</si>
  <si>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</si>
  <si>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</si>
  <si>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</si>
  <si>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</si>
  <si>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</si>
  <si>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</si>
  <si>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</si>
  <si>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</si>
  <si>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</si>
  <si>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</si>
  <si>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</si>
  <si>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</si>
  <si>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</si>
  <si>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</si>
  <si>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</si>
  <si>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</si>
  <si>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</si>
  <si>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</si>
  <si>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</si>
  <si>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</si>
  <si>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</si>
  <si>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</si>
  <si>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</si>
  <si>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</si>
  <si>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</si>
  <si>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</si>
  <si>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</si>
  <si>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</si>
  <si>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</si>
  <si>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</si>
  <si>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</si>
  <si>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</si>
  <si>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</si>
  <si>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</si>
  <si>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</si>
  <si>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</si>
  <si>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</si>
  <si>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</si>
  <si>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</si>
  <si>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</si>
  <si>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</si>
  <si>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</si>
  <si>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</si>
  <si>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</si>
  <si>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</si>
  <si>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</si>
  <si>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</si>
  <si>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</si>
  <si>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</si>
  <si>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</si>
  <si>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</si>
  <si>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</si>
  <si>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</si>
  <si>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</si>
  <si>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</si>
  <si>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</si>
  <si>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</si>
  <si>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</si>
  <si>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</si>
  <si>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</si>
  <si>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</si>
  <si>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</si>
  <si>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</si>
  <si>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</si>
  <si>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</si>
  <si>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</si>
  <si>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</si>
  <si>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</si>
  <si>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</si>
  <si>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</si>
  <si>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</si>
  <si>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</si>
  <si>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</si>
  <si>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</si>
  <si>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</si>
  <si>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</si>
  <si>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</si>
  <si>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</si>
  <si>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</si>
  <si>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</si>
  <si>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</si>
  <si>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</si>
  <si>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</si>
  <si>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</si>
  <si>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</si>
  <si>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</si>
  <si>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</si>
  <si>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</si>
  <si>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</si>
  <si>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</si>
  <si>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</si>
  <si>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</si>
  <si>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</si>
  <si>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</si>
  <si>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</si>
  <si>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</si>
  <si>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</si>
  <si>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</si>
  <si>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</si>
  <si>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</si>
  <si>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</si>
  <si>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</si>
  <si>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</si>
  <si>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</si>
  <si>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</si>
  <si>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</si>
  <si>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</si>
  <si>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</si>
  <si>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</si>
  <si>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</si>
  <si>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</si>
  <si>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</si>
  <si>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</si>
  <si>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</si>
  <si>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</si>
  <si>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</si>
  <si>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</si>
  <si>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</si>
  <si>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</si>
  <si>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</si>
  <si>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</si>
  <si>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</si>
  <si>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</si>
  <si>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</si>
  <si>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</si>
  <si>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</si>
  <si>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</si>
  <si>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</si>
  <si>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</si>
  <si>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</si>
  <si>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</si>
  <si>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</si>
  <si>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</si>
  <si>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</si>
  <si>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</si>
  <si>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</si>
  <si>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</si>
  <si>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</si>
  <si>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</si>
  <si>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</si>
  <si>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</si>
  <si>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</si>
  <si>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</si>
  <si>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</si>
  <si>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</si>
  <si>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</si>
  <si>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</si>
  <si>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</si>
  <si>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</si>
  <si>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</si>
  <si>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</si>
  <si>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</si>
  <si>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</si>
  <si>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</si>
  <si>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</si>
  <si>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</si>
  <si>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</si>
  <si>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</si>
  <si>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</si>
  <si>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</si>
  <si>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</si>
  <si>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</si>
  <si>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</si>
  <si>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</si>
  <si>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</si>
  <si>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</si>
  <si>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</si>
  <si>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</si>
  <si>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</si>
  <si>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</si>
  <si>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</si>
  <si>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</si>
  <si>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</si>
  <si>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</si>
  <si>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</si>
  <si>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</si>
  <si>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</si>
  <si>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</si>
  <si>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</si>
  <si>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</si>
  <si>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</si>
  <si>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</si>
  <si>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</si>
  <si>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</si>
  <si>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</si>
  <si>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</si>
  <si>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</si>
  <si>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</si>
  <si>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</si>
  <si>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</si>
  <si>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</si>
  <si>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</si>
  <si>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</si>
  <si>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</si>
  <si>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</si>
  <si>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</si>
  <si>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</si>
  <si>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</si>
  <si>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</si>
  <si>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</si>
  <si>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</si>
  <si>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</si>
  <si>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</si>
  <si>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</si>
  <si>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</si>
  <si>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</si>
  <si>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</si>
  <si>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</si>
  <si>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</si>
  <si>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</si>
  <si>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</si>
  <si>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</si>
  <si>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</si>
  <si>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</si>
  <si>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</si>
  <si>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</si>
  <si>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</si>
  <si>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</si>
  <si>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</si>
  <si>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</si>
  <si>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</si>
  <si>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</si>
  <si>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</si>
  <si>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</si>
  <si>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</si>
  <si>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</si>
  <si>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</si>
  <si>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</si>
  <si>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</si>
  <si>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</si>
  <si>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</si>
  <si>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</si>
  <si>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</si>
  <si>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</si>
  <si>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</si>
  <si>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</si>
  <si>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</si>
  <si>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</si>
  <si>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</si>
  <si>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</si>
  <si>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</si>
  <si>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</si>
  <si>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</si>
  <si>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</si>
  <si>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</si>
  <si>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</si>
  <si>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</si>
  <si>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</si>
  <si>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</si>
  <si>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</si>
  <si>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</si>
  <si>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</si>
  <si>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</si>
  <si>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</si>
  <si>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</si>
  <si>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</si>
  <si>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</si>
  <si>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</si>
  <si>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</si>
  <si>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</si>
  <si>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</si>
  <si>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</si>
  <si>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</si>
  <si>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</si>
  <si>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</si>
  <si>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</si>
  <si>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</si>
  <si>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</si>
  <si>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</si>
  <si>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</si>
  <si>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</si>
  <si>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</si>
  <si>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</si>
  <si>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</si>
  <si>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</si>
  <si>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</si>
  <si>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</si>
  <si>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</si>
  <si>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</si>
  <si>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</si>
  <si>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</si>
  <si>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</si>
  <si>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</si>
  <si>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</si>
  <si>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</si>
  <si>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</si>
  <si>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</si>
  <si>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</si>
  <si>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</si>
  <si>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</si>
  <si>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</si>
  <si>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</si>
  <si>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</si>
  <si>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</si>
  <si>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</si>
  <si>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</si>
  <si>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</si>
  <si>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</si>
  <si>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</si>
  <si>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</si>
  <si>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</si>
  <si>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</si>
  <si>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</si>
  <si>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</si>
  <si>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</si>
  <si>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</si>
  <si>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</si>
  <si>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</si>
  <si>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</si>
  <si>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</si>
  <si>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</si>
  <si>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</si>
  <si>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</si>
  <si>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</si>
  <si>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</si>
  <si>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</si>
  <si>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</si>
  <si>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</si>
  <si>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</si>
  <si>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</si>
  <si>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</si>
  <si>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</si>
  <si>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</si>
  <si>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</si>
  <si>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</si>
  <si>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</si>
  <si>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</si>
  <si>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</si>
  <si>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</si>
  <si>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</si>
  <si>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</si>
  <si>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</si>
  <si>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</si>
  <si>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</si>
  <si>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</si>
  <si>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</si>
  <si>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</si>
  <si>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</si>
  <si>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</si>
  <si>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</si>
  <si>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</si>
  <si>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</si>
  <si>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</si>
  <si>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</si>
  <si>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</si>
  <si>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</si>
  <si>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</si>
  <si>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</si>
  <si>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</si>
  <si>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</si>
  <si>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</si>
  <si>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</si>
  <si>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</si>
  <si>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</si>
  <si>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</si>
  <si>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</si>
  <si>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</si>
  <si>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</si>
  <si>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</si>
  <si>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</si>
  <si>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</si>
  <si>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</si>
  <si>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</si>
  <si>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</si>
  <si>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</si>
  <si>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</si>
  <si>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</si>
  <si>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</si>
  <si>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</si>
  <si>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</si>
  <si>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</si>
  <si>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</si>
  <si>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</si>
  <si>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</si>
  <si>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</si>
  <si>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</si>
  <si>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</si>
  <si>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</si>
  <si>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</si>
  <si>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</si>
  <si>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</si>
  <si>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</si>
  <si>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</si>
  <si>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</si>
  <si>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</si>
  <si>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</si>
  <si>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</si>
  <si>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</si>
  <si>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</si>
  <si>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</si>
  <si>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</si>
  <si>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</si>
  <si>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</si>
  <si>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</si>
  <si>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</si>
  <si>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</si>
  <si>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</si>
  <si>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</si>
  <si>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</si>
  <si>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</si>
  <si>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</si>
  <si>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</si>
  <si>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</si>
  <si>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</si>
  <si>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</si>
  <si>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</si>
  <si>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</si>
  <si>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</si>
  <si>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</si>
  <si>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</si>
  <si>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</si>
  <si>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</si>
  <si>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</si>
  <si>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</si>
  <si>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</si>
  <si>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</si>
  <si>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</si>
  <si>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</si>
  <si>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</si>
  <si>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</si>
  <si>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</si>
  <si>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</si>
  <si>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</si>
  <si>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</si>
  <si>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</si>
  <si>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</si>
  <si>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</si>
  <si>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</si>
  <si>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</si>
  <si>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</si>
  <si>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</si>
  <si>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</si>
  <si>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</si>
  <si>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</si>
  <si>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</si>
  <si>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</si>
  <si>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</si>
  <si>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</si>
  <si>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</si>
  <si>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</si>
  <si>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</si>
  <si>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</si>
  <si>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</si>
  <si>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</si>
  <si>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</si>
  <si>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</si>
  <si>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</si>
  <si>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</si>
  <si>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</si>
  <si>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</si>
  <si>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</si>
  <si>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</si>
  <si>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</si>
  <si>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</si>
  <si>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</si>
  <si>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</si>
  <si>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</si>
  <si>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</si>
  <si>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</si>
  <si>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</si>
  <si>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</si>
  <si>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</si>
  <si>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</si>
  <si>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</si>
  <si>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</si>
  <si>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</si>
  <si>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</si>
  <si>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</si>
  <si>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</si>
  <si>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</si>
  <si>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</si>
  <si>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</si>
  <si>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</si>
  <si>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</si>
  <si>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</si>
  <si>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</si>
  <si>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</si>
  <si>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</si>
  <si>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</si>
  <si>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</si>
  <si>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</si>
  <si>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</si>
  <si>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</si>
  <si>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</si>
  <si>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</si>
  <si>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</si>
  <si>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</si>
  <si>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</si>
  <si>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</si>
  <si>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</si>
  <si>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</si>
  <si>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</si>
  <si>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</si>
  <si>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</si>
  <si>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</si>
  <si>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</si>
  <si>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</si>
  <si>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</si>
  <si>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</si>
  <si>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</si>
  <si>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</si>
  <si>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</si>
  <si>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</si>
  <si>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</si>
  <si>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</si>
  <si>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</si>
  <si>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</si>
  <si>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</si>
  <si>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</si>
  <si>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</si>
  <si>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</si>
  <si>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</si>
  <si>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</si>
  <si>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</si>
  <si>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</si>
  <si>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</si>
  <si>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</si>
  <si>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</si>
  <si>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</si>
  <si>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</si>
  <si>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</si>
  <si>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</si>
  <si>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</si>
  <si>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</si>
  <si>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</si>
  <si>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</si>
  <si>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</si>
  <si>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</si>
  <si>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</si>
  <si>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</si>
  <si>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</si>
  <si>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</si>
  <si>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</si>
  <si>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</si>
  <si>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</si>
  <si>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</si>
  <si>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</si>
  <si>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</si>
  <si>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</si>
  <si>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</si>
  <si>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</si>
  <si>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</si>
  <si>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</si>
  <si>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</si>
  <si>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</si>
  <si>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</si>
  <si>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</si>
  <si>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</si>
  <si>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</si>
  <si>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</si>
  <si>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</si>
  <si>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</si>
  <si>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</si>
  <si>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</si>
  <si>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</si>
  <si>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</si>
  <si>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</si>
  <si>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</si>
  <si>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</si>
  <si>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</si>
  <si>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</si>
  <si>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</si>
  <si>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</si>
  <si>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</si>
  <si>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</si>
  <si>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</si>
  <si>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</si>
  <si>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</si>
  <si>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</si>
  <si>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</si>
  <si>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</si>
  <si>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</si>
  <si>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</si>
  <si>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</si>
  <si>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</si>
  <si>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</si>
  <si>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</si>
  <si>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</si>
  <si>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</si>
  <si>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</si>
  <si>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</si>
  <si>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</si>
  <si>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</si>
  <si>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</si>
  <si>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</si>
  <si>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</si>
  <si>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</si>
  <si>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</si>
  <si>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</si>
  <si>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</si>
  <si>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</si>
  <si>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</si>
  <si>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</si>
  <si>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</si>
  <si>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</si>
  <si>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</si>
  <si>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</si>
  <si>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</si>
  <si>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</si>
  <si>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</si>
  <si>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</si>
  <si>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</si>
  <si>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</si>
  <si>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</si>
  <si>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</si>
  <si>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</si>
  <si>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</si>
  <si>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</si>
  <si>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</si>
  <si>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</si>
  <si>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</si>
  <si>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</si>
  <si>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</si>
  <si>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</si>
  <si>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</si>
  <si>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</si>
  <si>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</si>
  <si>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</si>
  <si>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</si>
  <si>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</si>
  <si>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</si>
  <si>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</si>
  <si>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</si>
  <si>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</si>
  <si>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</si>
  <si>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</si>
  <si>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</si>
  <si>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</si>
  <si>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</si>
  <si>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</si>
  <si>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</si>
  <si>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</si>
  <si>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</si>
  <si>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</si>
  <si>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</si>
  <si>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</si>
  <si>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</si>
  <si>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</si>
  <si>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</si>
  <si>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</si>
  <si>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</si>
  <si>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</si>
  <si>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</si>
  <si>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</si>
  <si>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</si>
  <si>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</si>
  <si>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</si>
  <si>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</si>
  <si>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</si>
  <si>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</si>
  <si>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</si>
  <si>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</si>
  <si>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</si>
  <si>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</si>
  <si>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</si>
  <si>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</si>
  <si>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</si>
  <si>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</si>
  <si>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</si>
  <si>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</si>
  <si>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</si>
  <si>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</si>
  <si>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</si>
  <si>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</si>
  <si>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</si>
  <si>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</si>
  <si>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</si>
  <si>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</si>
  <si>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</si>
  <si>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</si>
  <si>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</si>
  <si>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</si>
  <si>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</si>
  <si>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</si>
  <si>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</si>
  <si>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</si>
  <si>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</si>
  <si>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</si>
  <si>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</si>
  <si>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</si>
  <si>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</si>
  <si>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</si>
  <si>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</si>
  <si>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</si>
  <si>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</si>
  <si>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</si>
  <si>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</si>
  <si>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</si>
  <si>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</si>
  <si>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</si>
  <si>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</si>
  <si>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</si>
  <si>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</si>
  <si>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</si>
  <si>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</si>
  <si>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</si>
  <si>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</si>
  <si>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</si>
  <si>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</si>
  <si>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</si>
  <si>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</si>
  <si>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</si>
  <si>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</si>
  <si>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</si>
  <si>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</si>
  <si>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</si>
  <si>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</si>
  <si>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</si>
  <si>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</si>
  <si>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</si>
  <si>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</si>
  <si>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</si>
  <si>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</si>
  <si>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</si>
  <si>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</si>
  <si>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</si>
  <si>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</si>
  <si>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</si>
  <si>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</si>
  <si>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</si>
  <si>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</si>
  <si>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</si>
  <si>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</si>
  <si>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</si>
  <si>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</si>
  <si>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</si>
  <si>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</si>
  <si>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</si>
  <si>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</si>
  <si>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</si>
  <si>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</si>
  <si>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</si>
  <si>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</si>
  <si>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</si>
  <si>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</si>
  <si>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</si>
  <si>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</si>
  <si>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</si>
  <si>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</si>
  <si>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</si>
  <si>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</si>
  <si>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</si>
  <si>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</si>
  <si>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</si>
  <si>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</si>
  <si>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</si>
  <si>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</si>
  <si>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</si>
  <si>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</si>
  <si>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</si>
  <si>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</si>
  <si>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</si>
  <si>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</si>
  <si>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</si>
  <si>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</si>
  <si>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</si>
  <si>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</si>
  <si>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</si>
  <si>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</si>
  <si>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</si>
  <si>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</si>
  <si>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</si>
  <si>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</si>
  <si>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</si>
  <si>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</si>
  <si>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</si>
  <si>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</si>
  <si>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</si>
  <si>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</si>
  <si>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</si>
  <si>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</si>
  <si>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</si>
  <si>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</si>
  <si>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</si>
  <si>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</si>
  <si>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</si>
  <si>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</si>
  <si>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</si>
  <si>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</si>
  <si>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</si>
  <si>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</si>
  <si>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</si>
  <si>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</si>
  <si>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</si>
  <si>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</si>
  <si>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</si>
  <si>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</si>
  <si>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</si>
  <si>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</si>
  <si>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</si>
  <si>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</si>
  <si>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</si>
  <si>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</si>
  <si>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</si>
  <si>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</si>
  <si>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</si>
  <si>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</si>
  <si>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</si>
  <si>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</si>
  <si>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</si>
  <si>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</si>
  <si>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</si>
  <si>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</si>
  <si>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</si>
  <si>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</si>
  <si>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</si>
  <si>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</si>
  <si>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</si>
  <si>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</si>
  <si>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</si>
  <si>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</si>
  <si>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</si>
  <si>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</si>
  <si>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</si>
  <si>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</si>
  <si>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</si>
  <si>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</si>
  <si>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</si>
  <si>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</si>
  <si>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</si>
  <si>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</si>
  <si>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</si>
  <si>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</si>
  <si>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</si>
  <si>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</si>
  <si>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</si>
  <si>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</si>
  <si>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</si>
  <si>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</si>
  <si>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</si>
  <si>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</si>
  <si>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</si>
  <si>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</si>
  <si>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</si>
  <si>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</si>
  <si>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</si>
  <si>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</si>
  <si>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</si>
  <si>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</si>
  <si>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</si>
  <si>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</si>
  <si>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</si>
  <si>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</si>
  <si>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</si>
  <si>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</si>
  <si>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</si>
  <si>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</si>
  <si>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</si>
  <si>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</si>
  <si>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</si>
  <si>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</si>
  <si>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</si>
  <si>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</si>
  <si>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</si>
  <si>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</si>
  <si>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</si>
  <si>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</si>
  <si>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</si>
  <si>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</si>
  <si>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</si>
  <si>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</si>
  <si>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</si>
  <si>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</si>
  <si>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</si>
  <si>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</si>
  <si>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</si>
  <si>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</si>
  <si>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</si>
  <si>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</si>
  <si>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</si>
  <si>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</si>
  <si>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</si>
  <si>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</si>
  <si>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</si>
  <si>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</si>
  <si>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</si>
  <si>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</si>
  <si>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</si>
  <si>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</si>
  <si>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</si>
  <si>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</si>
  <si>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</si>
  <si>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</si>
  <si>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</si>
  <si>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</si>
  <si>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</si>
  <si>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</si>
  <si>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</si>
  <si>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</si>
  <si>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</si>
  <si>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</si>
  <si>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</si>
  <si>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</si>
  <si>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</si>
  <si>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</si>
  <si>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</si>
  <si>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</si>
  <si>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</si>
  <si>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</si>
  <si>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</si>
  <si>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</si>
  <si>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</si>
  <si>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</si>
  <si>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</si>
  <si>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</si>
  <si>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</si>
  <si>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</si>
  <si>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</si>
  <si>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</si>
  <si>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</si>
  <si>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</si>
  <si>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</si>
  <si>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</si>
  <si>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</si>
  <si>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</si>
  <si>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</si>
  <si>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</si>
  <si>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</si>
  <si>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</si>
  <si>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</si>
  <si>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</si>
  <si>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</si>
  <si>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</si>
  <si>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</si>
  <si>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</si>
  <si>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</si>
  <si>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</si>
  <si>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</si>
  <si>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</si>
  <si>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</si>
  <si>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</si>
  <si>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</si>
  <si>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</si>
  <si>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</si>
  <si>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</si>
  <si>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</si>
  <si>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</si>
  <si>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</si>
  <si>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</si>
  <si>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</si>
  <si>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</si>
  <si>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</si>
  <si>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</si>
  <si>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</si>
  <si>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</si>
  <si>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</si>
  <si>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</si>
  <si>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</si>
  <si>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</si>
  <si>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</si>
  <si>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</si>
  <si>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</si>
  <si>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</si>
  <si>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</si>
  <si>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</si>
  <si>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</si>
  <si>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</si>
  <si>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</si>
  <si>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</si>
  <si>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</si>
  <si>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</si>
  <si>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</si>
  <si>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</si>
  <si>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</si>
  <si>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</si>
  <si>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</si>
  <si>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</si>
  <si>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</si>
  <si>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</si>
  <si>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</si>
  <si>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</si>
  <si>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</si>
  <si>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</si>
  <si>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</si>
  <si>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</si>
  <si>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</si>
  <si>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</si>
  <si>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</si>
  <si>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</si>
  <si>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</si>
  <si>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</si>
  <si>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</si>
  <si>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</si>
  <si>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</si>
  <si>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</si>
  <si>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</si>
  <si>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</si>
  <si>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</si>
  <si>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</si>
  <si>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</si>
  <si>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</si>
  <si>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</si>
  <si>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</si>
  <si>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</si>
  <si>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</si>
  <si>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</si>
  <si>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</si>
  <si>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</si>
  <si>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</si>
  <si>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</si>
  <si>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</si>
  <si>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</si>
  <si>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</si>
  <si>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</si>
  <si>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</si>
  <si>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</si>
  <si>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</si>
  <si>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</si>
  <si>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</si>
  <si>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</si>
  <si>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</si>
  <si>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</si>
  <si>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</si>
  <si>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</si>
  <si>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</si>
  <si>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</si>
  <si>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</si>
  <si>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</si>
  <si>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</si>
  <si>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</si>
  <si>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</si>
  <si>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</si>
  <si>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</si>
  <si>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</si>
  <si>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</si>
  <si>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</si>
  <si>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</si>
  <si>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</si>
  <si>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</si>
  <si>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</si>
  <si>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</si>
  <si>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</si>
  <si>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</si>
  <si>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</si>
  <si>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</si>
  <si>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</si>
  <si>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</si>
  <si>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</si>
  <si>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</si>
  <si>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</si>
  <si>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</si>
  <si>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</si>
  <si>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</si>
  <si>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</si>
  <si>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</si>
  <si>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</si>
  <si>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</si>
  <si>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</si>
  <si>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</si>
  <si>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</si>
  <si>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</si>
  <si>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</si>
  <si>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</si>
  <si>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</si>
  <si>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</si>
  <si>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</si>
  <si>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</si>
  <si>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</si>
  <si>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</si>
  <si>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</si>
  <si>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</si>
  <si>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</si>
  <si>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</si>
  <si>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</si>
  <si>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</si>
  <si>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</si>
  <si>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</si>
  <si>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</si>
  <si>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</si>
  <si>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</si>
  <si>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</si>
  <si>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</si>
  <si>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</si>
  <si>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</si>
  <si>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</si>
  <si>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</si>
  <si>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</si>
  <si>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</si>
  <si>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</si>
  <si>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</si>
  <si>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</si>
  <si>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</si>
  <si>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</si>
  <si>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</si>
  <si>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</si>
  <si>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</si>
  <si>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</si>
  <si>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</si>
  <si>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</si>
  <si>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</si>
  <si>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</si>
  <si>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</si>
  <si>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</si>
  <si>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</si>
  <si>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</si>
  <si>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</si>
  <si>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</si>
  <si>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</si>
  <si>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</si>
  <si>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</si>
  <si>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</si>
  <si>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</si>
  <si>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</si>
  <si>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</si>
  <si>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</si>
  <si>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</si>
  <si>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</si>
  <si>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</si>
  <si>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</si>
  <si>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</si>
  <si>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</si>
  <si>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</si>
  <si>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</si>
  <si>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</si>
  <si>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</si>
  <si>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</si>
  <si>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</si>
  <si>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</si>
  <si>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</si>
  <si>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</si>
  <si>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</si>
  <si>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</si>
  <si>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</si>
  <si>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</si>
  <si>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</si>
  <si>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</si>
  <si>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</si>
  <si>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</si>
  <si>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</si>
  <si>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</si>
  <si>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</si>
  <si>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</si>
  <si>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</si>
  <si>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</si>
  <si>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</si>
  <si>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</si>
  <si>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</si>
  <si>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</si>
  <si>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</si>
  <si>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</si>
  <si>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</si>
  <si>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</si>
  <si>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</si>
  <si>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</si>
  <si>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</si>
  <si>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</si>
  <si>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</si>
  <si>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</si>
  <si>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</si>
  <si>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</si>
  <si>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</si>
  <si>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</si>
  <si>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</si>
  <si>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</si>
  <si>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</si>
  <si>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</si>
  <si>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</si>
  <si>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</si>
  <si>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</si>
  <si>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</si>
  <si>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</si>
  <si>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</si>
  <si>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</si>
  <si>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</si>
  <si>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</si>
  <si>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</si>
  <si>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</si>
  <si>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</si>
  <si>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</si>
  <si>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</si>
  <si>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</si>
  <si>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</si>
  <si>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</si>
  <si>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</si>
  <si>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</si>
  <si>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</si>
  <si>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</si>
  <si>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</si>
  <si>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</si>
  <si>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</si>
  <si>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</si>
  <si>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</si>
  <si>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</si>
  <si>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</si>
  <si>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</si>
  <si>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</si>
  <si>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</si>
  <si>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</si>
  <si>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</si>
  <si>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</si>
  <si>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</si>
  <si>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</si>
  <si>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</si>
  <si>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</si>
  <si>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</si>
  <si>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</si>
  <si>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</si>
  <si>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</si>
  <si>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</si>
  <si>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</si>
  <si>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</si>
  <si>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</si>
  <si>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</si>
  <si>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</si>
  <si>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</si>
  <si>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</si>
  <si>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</si>
  <si>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</si>
  <si>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</si>
  <si>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</si>
  <si>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</si>
  <si>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</si>
  <si>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</si>
  <si>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</si>
  <si>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</si>
  <si>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</si>
  <si>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</si>
  <si>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</si>
  <si>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</si>
  <si>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</si>
  <si>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</si>
  <si>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</si>
  <si>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</si>
  <si>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</si>
  <si>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</si>
  <si>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</si>
  <si>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</si>
  <si>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</si>
  <si>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</si>
  <si>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</si>
  <si>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</si>
  <si>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</si>
  <si>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</si>
  <si>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</si>
  <si>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</si>
  <si>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</si>
  <si>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</si>
  <si>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</si>
  <si>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</si>
  <si>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</si>
  <si>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</si>
  <si>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</si>
  <si>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</si>
  <si>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</si>
  <si>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</si>
  <si>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</si>
  <si>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</si>
  <si>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</si>
  <si>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</si>
  <si>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</si>
  <si>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</si>
  <si>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</si>
  <si>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</si>
  <si>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</si>
  <si>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</si>
  <si>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</si>
  <si>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</si>
  <si>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</si>
  <si>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</si>
  <si>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</si>
  <si>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</si>
  <si>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</si>
  <si>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</si>
  <si>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</si>
  <si>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</si>
  <si>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</si>
  <si>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</si>
  <si>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</si>
  <si>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</si>
  <si>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</si>
  <si>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</si>
  <si>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</si>
  <si>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</si>
  <si>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</si>
  <si>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</si>
  <si>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</si>
  <si>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</si>
  <si>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</si>
  <si>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</si>
  <si>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</si>
  <si>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</si>
  <si>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</si>
  <si>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</si>
  <si>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</si>
  <si>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</si>
  <si>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</si>
  <si>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</si>
  <si>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</si>
  <si>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</si>
  <si>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</si>
  <si>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</si>
  <si>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</si>
  <si>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</si>
  <si>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</si>
  <si>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</si>
  <si>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</si>
  <si>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</si>
  <si>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</si>
  <si>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</si>
  <si>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</si>
  <si>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</si>
  <si>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</si>
  <si>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</si>
  <si>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</si>
  <si>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</si>
  <si>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</si>
  <si>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</si>
  <si>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</si>
  <si>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</si>
  <si>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</si>
  <si>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</si>
  <si>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</si>
  <si>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</si>
  <si>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</si>
  <si>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</si>
  <si>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</si>
  <si>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</si>
  <si>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</si>
  <si>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</si>
  <si>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</si>
  <si>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</si>
  <si>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</si>
  <si>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</si>
  <si>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</si>
  <si>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</si>
  <si>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</si>
  <si>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</si>
  <si>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</si>
  <si>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</si>
  <si>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</si>
  <si>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</si>
  <si>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</si>
  <si>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</si>
  <si>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</si>
  <si>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</si>
  <si>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</si>
  <si>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</si>
  <si>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</si>
  <si>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</si>
  <si>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</si>
  <si>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</si>
  <si>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</si>
  <si>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</si>
  <si>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</si>
  <si>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</si>
  <si>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</si>
  <si>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</si>
  <si>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</si>
  <si>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</si>
  <si>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</si>
  <si>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</si>
  <si>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</si>
  <si>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</si>
  <si>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</si>
  <si>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</si>
  <si>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</si>
  <si>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</si>
  <si>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</si>
  <si>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</si>
  <si>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</si>
  <si>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</si>
  <si>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</si>
  <si>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</si>
  <si>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</si>
  <si>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</si>
  <si>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</si>
  <si>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</si>
  <si>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</si>
  <si>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</si>
  <si>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</si>
  <si>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</si>
  <si>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</si>
  <si>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</si>
  <si>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</si>
  <si>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</si>
  <si>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</si>
  <si>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</si>
  <si>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</si>
  <si>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</si>
  <si>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</si>
  <si>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</si>
  <si>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</si>
  <si>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</si>
  <si>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</si>
  <si>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</si>
  <si>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</si>
  <si>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</si>
  <si>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</si>
  <si>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</si>
  <si>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</si>
  <si>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</si>
  <si>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</si>
  <si>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</si>
  <si>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</si>
  <si>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</si>
  <si>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</si>
  <si>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</si>
  <si>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</si>
  <si>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</si>
  <si>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</si>
  <si>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</si>
  <si>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</si>
  <si>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</si>
  <si>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</si>
  <si>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</si>
  <si>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</si>
  <si>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</si>
  <si>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</si>
  <si>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</si>
  <si>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</si>
  <si>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</si>
  <si>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</si>
  <si>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</si>
  <si>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</si>
  <si>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</si>
  <si>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</si>
  <si>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</si>
  <si>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</si>
  <si>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</si>
  <si>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</si>
  <si>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</si>
  <si>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</si>
  <si>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</si>
  <si>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</si>
  <si>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</si>
  <si>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</si>
  <si>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</si>
  <si>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</si>
  <si>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</si>
  <si>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</si>
  <si>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</si>
  <si>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</si>
  <si>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</si>
  <si>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</si>
  <si>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</si>
  <si>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</si>
  <si>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</si>
  <si>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</si>
  <si>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</si>
  <si>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</si>
  <si>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</si>
  <si>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</si>
  <si>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</si>
  <si>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</si>
  <si>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</si>
  <si>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</si>
  <si>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</si>
  <si>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</si>
  <si>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</si>
  <si>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</si>
  <si>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</si>
  <si>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</si>
  <si>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</si>
  <si>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</si>
  <si>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</si>
  <si>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</si>
  <si>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</si>
  <si>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</si>
  <si>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</si>
  <si>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</si>
  <si>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</si>
  <si>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</si>
  <si>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</si>
  <si>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</si>
  <si>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</si>
  <si>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</si>
  <si>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</si>
  <si>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</si>
  <si>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</si>
  <si>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</si>
  <si>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</si>
  <si>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</si>
  <si>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</si>
  <si>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</si>
  <si>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</si>
  <si>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</si>
  <si>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</si>
  <si>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</si>
  <si>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</si>
  <si>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</si>
  <si>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</si>
  <si>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</si>
  <si>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</si>
  <si>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</si>
  <si>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</si>
  <si>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</si>
  <si>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</si>
  <si>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</si>
  <si>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</si>
  <si>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</si>
  <si>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</si>
  <si>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</si>
  <si>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</si>
  <si>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</si>
  <si>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</si>
  <si>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</si>
  <si>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</si>
  <si>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</si>
  <si>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</si>
  <si>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</si>
  <si>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</si>
  <si>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</si>
  <si>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</si>
  <si>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</si>
  <si>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</si>
  <si>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</si>
  <si>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</si>
  <si>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</si>
  <si>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</si>
  <si>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</si>
  <si>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</si>
  <si>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</si>
  <si>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</si>
  <si>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</si>
  <si>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</si>
  <si>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</si>
  <si>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</si>
  <si>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</si>
  <si>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</si>
  <si>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</si>
  <si>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</si>
  <si>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</si>
  <si>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</si>
  <si>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</si>
  <si>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</si>
  <si>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</si>
  <si>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</si>
  <si>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</si>
  <si>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</si>
  <si>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</si>
  <si>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</si>
  <si>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</si>
  <si>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</si>
  <si>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</si>
  <si>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</si>
  <si>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</si>
  <si>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</si>
  <si>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</si>
  <si>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</si>
  <si>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</si>
  <si>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</si>
  <si>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</si>
  <si>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</si>
  <si>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</si>
  <si>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</si>
  <si>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</si>
  <si>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</si>
  <si>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</si>
  <si>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</si>
  <si>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</si>
  <si>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</si>
  <si>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</si>
  <si>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</si>
  <si>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</si>
  <si>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</si>
  <si>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</si>
  <si>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</si>
  <si>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</si>
  <si>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</si>
  <si>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</si>
  <si>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</si>
  <si>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</si>
  <si>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</si>
  <si>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</si>
  <si>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</si>
  <si>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</si>
  <si>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</si>
  <si>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</si>
  <si>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</si>
  <si>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</si>
  <si>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</si>
  <si>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</si>
  <si>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</si>
  <si>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</si>
  <si>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</si>
  <si>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</si>
  <si>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</si>
  <si>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</si>
  <si>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</si>
  <si>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</si>
  <si>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</si>
  <si>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</si>
  <si>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</si>
  <si>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</si>
  <si>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</si>
  <si>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</si>
  <si>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</si>
  <si>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</si>
  <si>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</si>
  <si>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</si>
  <si>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</si>
  <si>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</si>
  <si>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</si>
  <si>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</si>
  <si>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</si>
  <si>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</si>
  <si>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</si>
  <si>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</si>
  <si>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</si>
  <si>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</si>
  <si>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</si>
  <si>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</si>
  <si>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</si>
  <si>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</si>
  <si>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</si>
  <si>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</si>
  <si>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</si>
  <si>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</si>
  <si>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</si>
  <si>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</si>
  <si>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</si>
  <si>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</si>
  <si>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</si>
  <si>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</si>
  <si>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</si>
  <si>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</si>
  <si>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</si>
  <si>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</si>
  <si>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</si>
  <si>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</si>
  <si>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</si>
  <si>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</si>
  <si>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</si>
  <si>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</si>
  <si>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</si>
  <si>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</si>
  <si>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</si>
  <si>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</si>
  <si>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</si>
  <si>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</si>
  <si>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</si>
  <si>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</si>
  <si>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</si>
  <si>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</si>
  <si>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</si>
  <si>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</si>
  <si>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</si>
  <si>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</si>
  <si>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</si>
  <si>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</si>
  <si>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</si>
  <si>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</si>
  <si>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</si>
  <si>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</si>
  <si>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</si>
  <si>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</si>
  <si>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</si>
  <si>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</si>
  <si>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</si>
  <si>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</si>
  <si>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</si>
  <si>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</si>
  <si>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</si>
  <si>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</si>
  <si>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</si>
  <si>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</si>
  <si>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</si>
  <si>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</si>
  <si>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</si>
  <si>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</si>
  <si>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</si>
  <si>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</si>
  <si>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</si>
  <si>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</si>
  <si>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</si>
  <si>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</si>
  <si>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</si>
  <si>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</si>
  <si>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</si>
  <si>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</si>
  <si>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</si>
  <si>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</si>
  <si>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</si>
  <si>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</si>
  <si>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</si>
  <si>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</si>
  <si>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</si>
  <si>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</si>
  <si>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</si>
  <si>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</si>
  <si>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</si>
  <si>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</si>
  <si>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</si>
  <si>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</si>
  <si>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</si>
  <si>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</si>
  <si>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</si>
  <si>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</si>
  <si>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</si>
  <si>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</si>
  <si>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</si>
  <si>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</si>
  <si>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</si>
  <si>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</si>
  <si>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</si>
  <si>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</si>
  <si>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</si>
  <si>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</si>
  <si>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</si>
  <si>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</si>
  <si>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</si>
  <si>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</si>
  <si>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</si>
  <si>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</si>
  <si>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</si>
  <si>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</si>
  <si>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</si>
  <si>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</si>
  <si>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</si>
  <si>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</si>
  <si>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</si>
  <si>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</si>
  <si>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</si>
  <si>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</si>
  <si>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</si>
  <si>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</si>
  <si>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</si>
  <si>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</si>
  <si>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</si>
  <si>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</si>
  <si>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</si>
  <si>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</si>
  <si>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</si>
  <si>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</si>
  <si>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</si>
  <si>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</si>
  <si>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</si>
  <si>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</si>
  <si>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</si>
  <si>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</si>
  <si>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</si>
  <si>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</si>
  <si>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</si>
  <si>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</si>
  <si>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</si>
  <si>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</si>
  <si>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</si>
  <si>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</si>
  <si>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</si>
  <si>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</si>
  <si>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</si>
  <si>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</si>
  <si>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</si>
  <si>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</si>
  <si>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</si>
  <si>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</si>
  <si>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</si>
  <si>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</si>
  <si>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</si>
  <si>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</si>
  <si>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</si>
  <si>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</si>
  <si>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</si>
  <si>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</si>
  <si>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</si>
  <si>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</si>
  <si>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</si>
  <si>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</si>
  <si>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</si>
  <si>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</si>
  <si>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</si>
  <si>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</si>
  <si>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</si>
  <si>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</si>
  <si>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</si>
  <si>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</si>
  <si>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</si>
  <si>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</si>
  <si>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</si>
  <si>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</si>
  <si>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</si>
  <si>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</si>
  <si>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</si>
  <si>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</si>
  <si>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</si>
  <si>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</si>
  <si>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</si>
  <si>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</si>
  <si>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</si>
  <si>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</si>
  <si>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</si>
  <si>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</si>
  <si>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</si>
  <si>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</si>
  <si>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</si>
  <si>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</si>
  <si>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</si>
  <si>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</si>
  <si>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</si>
  <si>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</si>
  <si>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</si>
  <si>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</si>
  <si>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</si>
  <si>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</si>
  <si>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</si>
  <si>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</si>
  <si>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</si>
  <si>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</si>
  <si>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</si>
  <si>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</si>
  <si>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</si>
  <si>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</si>
  <si>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</si>
  <si>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</si>
  <si>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</si>
  <si>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</si>
  <si>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</si>
  <si>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</si>
  <si>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</si>
  <si>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</si>
  <si>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</si>
  <si>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</si>
  <si>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</si>
  <si>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</si>
  <si>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</si>
  <si>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</si>
  <si>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</si>
  <si>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</si>
  <si>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</si>
  <si>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</si>
  <si>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</si>
  <si>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</si>
  <si>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</si>
  <si>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</si>
  <si>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</si>
  <si>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</si>
  <si>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</si>
  <si>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</si>
  <si>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</si>
  <si>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</si>
  <si>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</si>
  <si>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</si>
  <si>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</si>
  <si>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</si>
  <si>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</si>
  <si>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</si>
  <si>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</si>
  <si>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</si>
  <si>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</si>
  <si>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</si>
  <si>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</si>
  <si>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</si>
  <si>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</si>
  <si>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</si>
  <si>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</si>
  <si>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</si>
  <si>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</si>
  <si>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</si>
  <si>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</si>
  <si>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</si>
  <si>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</si>
  <si>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</si>
  <si>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</si>
  <si>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</si>
  <si>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</si>
  <si>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</si>
  <si>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</si>
  <si>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</si>
  <si>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</si>
  <si>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</si>
  <si>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</si>
  <si>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</si>
  <si>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</si>
  <si>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</si>
  <si>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</si>
  <si>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</si>
  <si>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</si>
  <si>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</si>
  <si>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</si>
  <si>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</si>
  <si>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</si>
  <si>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</si>
  <si>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</si>
  <si>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</si>
  <si>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</si>
  <si>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</si>
  <si>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</si>
  <si>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</si>
  <si>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</si>
  <si>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</si>
  <si>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</si>
  <si>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</si>
  <si>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</si>
  <si>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</si>
  <si>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</si>
  <si>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</si>
  <si>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</si>
  <si>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</si>
  <si>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</si>
  <si>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</si>
  <si>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</si>
  <si>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</si>
  <si>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</si>
  <si>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</si>
  <si>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</si>
  <si>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</si>
  <si>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</si>
  <si>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</si>
  <si>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</si>
  <si>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</si>
  <si>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</si>
  <si>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</si>
  <si>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</si>
  <si>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</si>
  <si>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</si>
  <si>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</si>
  <si>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</si>
  <si>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</si>
  <si>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</si>
  <si>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</si>
  <si>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</si>
  <si>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</si>
  <si>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</si>
  <si>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</si>
  <si>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</si>
  <si>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</si>
  <si>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</si>
  <si>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</si>
  <si>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</si>
  <si>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</si>
  <si>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</si>
  <si>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</si>
  <si>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</si>
  <si>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</si>
  <si>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</si>
  <si>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</si>
  <si>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</si>
  <si>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</si>
  <si>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</si>
  <si>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</si>
  <si>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</si>
  <si>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</si>
  <si>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</si>
  <si>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</si>
  <si>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</si>
  <si>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</si>
  <si>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</si>
  <si>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</si>
  <si>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</si>
  <si>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</si>
  <si>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</si>
  <si>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</si>
  <si>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</si>
  <si>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</si>
  <si>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</si>
  <si>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</si>
  <si>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</si>
  <si>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</si>
  <si>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</si>
  <si>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</si>
  <si>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</si>
  <si>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</si>
  <si>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</si>
  <si>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</si>
  <si>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</si>
  <si>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</si>
  <si>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</si>
  <si>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</si>
  <si>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</si>
  <si>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</si>
  <si>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</si>
  <si>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</si>
  <si>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</si>
  <si>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</si>
  <si>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</si>
  <si>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</si>
  <si>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</si>
  <si>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</si>
  <si>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</si>
  <si>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</si>
  <si>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</si>
  <si>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</si>
  <si>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</si>
  <si>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</si>
  <si>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</si>
  <si>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</si>
  <si>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</si>
  <si>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</si>
  <si>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</si>
  <si>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</si>
  <si>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</si>
  <si>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</si>
  <si>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</si>
  <si>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</si>
  <si>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</si>
  <si>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</si>
  <si>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</si>
  <si>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</si>
  <si>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</si>
  <si>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</si>
  <si>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</si>
  <si>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</si>
  <si>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</si>
  <si>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</si>
  <si>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</si>
  <si>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</si>
  <si>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</si>
  <si>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</si>
  <si>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</si>
  <si>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</si>
  <si>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</si>
  <si>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</si>
  <si>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</si>
  <si>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</si>
  <si>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</si>
  <si>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</si>
  <si>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</si>
  <si>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</si>
  <si>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</si>
  <si>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</si>
  <si>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</si>
  <si>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</si>
  <si>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</si>
  <si>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</si>
  <si>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</si>
  <si>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</si>
  <si>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</si>
  <si>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</si>
  <si>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</si>
  <si>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</si>
  <si>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</si>
  <si>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</si>
  <si>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</si>
  <si>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</si>
  <si>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</si>
  <si>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</si>
  <si>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</si>
  <si>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</si>
  <si>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</si>
  <si>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</si>
  <si>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</si>
  <si>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</si>
  <si>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</si>
  <si>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</si>
  <si>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</si>
  <si>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</si>
  <si>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</si>
  <si>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</si>
  <si>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</si>
  <si>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</si>
  <si>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</si>
  <si>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</si>
  <si>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</si>
  <si>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</si>
  <si>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</si>
  <si>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</si>
  <si>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</si>
  <si>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</si>
  <si>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</si>
  <si>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</si>
  <si>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</si>
  <si>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</si>
  <si>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</si>
  <si>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</si>
  <si>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</si>
  <si>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</si>
  <si>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</si>
  <si>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</si>
  <si>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</si>
  <si>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</si>
  <si>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</si>
  <si>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</si>
  <si>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</si>
  <si>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</si>
  <si>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</si>
  <si>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</si>
  <si>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</si>
  <si>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</si>
  <si>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</si>
  <si>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</si>
  <si>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</si>
  <si>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</si>
  <si>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</si>
  <si>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</si>
  <si>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</si>
  <si>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</si>
  <si>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</si>
  <si>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</si>
  <si>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</si>
  <si>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</si>
  <si>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</si>
  <si>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</si>
  <si>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</si>
  <si>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</si>
  <si>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</si>
  <si>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</si>
  <si>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</si>
  <si>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</si>
  <si>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</si>
  <si>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</si>
  <si>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</si>
  <si>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</si>
  <si>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</si>
  <si>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</si>
  <si>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</si>
  <si>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</si>
  <si>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</si>
  <si>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</si>
  <si>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</si>
  <si>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</si>
  <si>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</si>
  <si>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</si>
  <si>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</si>
  <si>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</si>
  <si>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</si>
  <si>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</si>
  <si>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</si>
  <si>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</si>
  <si>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</si>
  <si>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</si>
  <si>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</si>
  <si>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</si>
  <si>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</si>
  <si>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</si>
  <si>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</si>
  <si>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</si>
  <si>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</si>
  <si>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</si>
  <si>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</si>
  <si>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</si>
  <si>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</si>
  <si>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</si>
  <si>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</si>
  <si>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</si>
  <si>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</si>
  <si>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</si>
  <si>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</si>
  <si>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</si>
  <si>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</si>
  <si>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</si>
  <si>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</si>
  <si>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</si>
  <si>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</si>
  <si>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</si>
  <si>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</si>
  <si>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</si>
  <si>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</si>
  <si>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</si>
  <si>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</si>
  <si>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</si>
  <si>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</si>
  <si>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</si>
  <si>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</si>
  <si>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</si>
  <si>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</si>
  <si>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</si>
  <si>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</si>
  <si>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</si>
  <si>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</si>
  <si>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</si>
  <si>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</si>
  <si>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</si>
  <si>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</si>
  <si>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</si>
  <si>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</si>
  <si>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</si>
  <si>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</si>
  <si>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</si>
  <si>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</si>
  <si>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</si>
  <si>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</si>
  <si>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</si>
  <si>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</si>
  <si>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</si>
  <si>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</si>
  <si>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</si>
  <si>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</si>
  <si>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</si>
  <si>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</si>
  <si>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</si>
  <si>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</si>
  <si>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</si>
  <si>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</si>
  <si>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</si>
  <si>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</si>
  <si>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</si>
  <si>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</si>
  <si>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</si>
  <si>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</si>
  <si>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</si>
  <si>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</si>
  <si>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</si>
  <si>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</si>
  <si>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</si>
  <si>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</si>
  <si>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</si>
  <si>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</si>
  <si>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</si>
  <si>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</si>
  <si>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</si>
  <si>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</si>
  <si>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</si>
  <si>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</si>
  <si>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</si>
  <si>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</si>
  <si>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</si>
  <si>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</si>
  <si>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</si>
  <si>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</si>
  <si>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</si>
  <si>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</si>
  <si>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</si>
  <si>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</si>
  <si>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</si>
  <si>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</si>
  <si>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</si>
  <si>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</si>
  <si>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</si>
  <si>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</si>
  <si>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</si>
  <si>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</si>
  <si>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</si>
  <si>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</si>
  <si>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</si>
  <si>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</si>
  <si>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</si>
  <si>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</si>
  <si>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</si>
  <si>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</si>
  <si>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</si>
  <si>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</si>
  <si>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</si>
  <si>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</si>
  <si>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</si>
  <si>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</si>
  <si>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</si>
  <si>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</si>
  <si>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</si>
  <si>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</si>
  <si>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</si>
  <si>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</si>
  <si>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</si>
  <si>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</si>
  <si>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</si>
  <si>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</si>
  <si>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</si>
  <si>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</si>
  <si>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</si>
  <si>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</si>
  <si>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</si>
  <si>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</si>
  <si>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</si>
  <si>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</si>
  <si>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</si>
  <si>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</si>
  <si>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</si>
  <si>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</si>
  <si>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</si>
  <si>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</si>
  <si>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</si>
  <si>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</si>
  <si>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</si>
  <si>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</si>
  <si>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</si>
  <si>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</si>
  <si>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</si>
  <si>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</si>
  <si>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</si>
  <si>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</si>
  <si>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</si>
  <si>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</si>
  <si>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</si>
  <si>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</si>
  <si>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</si>
  <si>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</si>
  <si>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</si>
  <si>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</si>
  <si>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</si>
  <si>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</si>
  <si>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</si>
  <si>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</si>
  <si>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</si>
  <si>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</si>
  <si>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</si>
  <si>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</si>
  <si>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</si>
  <si>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</si>
  <si>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</si>
  <si>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</si>
  <si>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</si>
  <si>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</si>
  <si>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</si>
  <si>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</si>
  <si>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</si>
  <si>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</si>
  <si>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</si>
  <si>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</si>
  <si>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</si>
  <si>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</si>
  <si>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</si>
  <si>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</si>
  <si>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</si>
  <si>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</si>
  <si>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</si>
  <si>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</si>
  <si>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</si>
  <si>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</si>
  <si>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</si>
  <si>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</si>
  <si>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</si>
  <si>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</si>
  <si>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</si>
  <si>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</si>
  <si>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</si>
  <si>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</si>
  <si>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</si>
  <si>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</si>
  <si>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</si>
  <si>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</si>
  <si>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</si>
  <si>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</si>
  <si>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</si>
  <si>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</si>
  <si>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</si>
  <si>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</si>
  <si>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</si>
  <si>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</si>
  <si>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</si>
  <si>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</si>
  <si>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</si>
  <si>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</si>
  <si>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</si>
  <si>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</si>
  <si>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</si>
  <si>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</si>
  <si>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</si>
  <si>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</si>
  <si>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</si>
  <si>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</si>
  <si>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</si>
  <si>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</si>
  <si>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</si>
  <si>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</si>
  <si>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</si>
  <si>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</si>
  <si>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</si>
  <si>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</si>
  <si>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</si>
  <si>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</si>
  <si>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</si>
  <si>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</si>
  <si>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</si>
  <si>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</si>
  <si>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</si>
  <si>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</si>
  <si>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</si>
  <si>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</si>
  <si>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</si>
  <si>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</si>
  <si>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</si>
  <si>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</si>
  <si>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</si>
  <si>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</si>
  <si>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</si>
  <si>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</si>
  <si>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</si>
  <si>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</si>
  <si>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</si>
  <si>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</si>
  <si>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</si>
  <si>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</si>
  <si>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</si>
  <si>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</si>
  <si>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</si>
  <si>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</si>
  <si>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</si>
  <si>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</si>
  <si>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</si>
  <si>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</si>
  <si>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</si>
  <si>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</si>
  <si>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</si>
  <si>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</si>
  <si>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</si>
  <si>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</si>
  <si>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</si>
  <si>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</si>
  <si>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</si>
  <si>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</si>
  <si>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</si>
  <si>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</si>
  <si>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</si>
  <si>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</si>
  <si>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</si>
  <si>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</si>
  <si>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</si>
  <si>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</si>
  <si>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</si>
  <si>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</si>
  <si>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</si>
  <si>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</si>
  <si>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</si>
  <si>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</si>
  <si>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</si>
  <si>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</si>
  <si>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</si>
  <si>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</si>
  <si>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</si>
  <si>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</si>
  <si>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</si>
  <si>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</si>
  <si>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</si>
  <si>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</si>
  <si>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</si>
  <si>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</si>
  <si>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</si>
  <si>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</si>
  <si>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</si>
  <si>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</si>
  <si>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</si>
  <si>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</si>
  <si>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</si>
  <si>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</si>
  <si>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</si>
  <si>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</si>
  <si>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</si>
  <si>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</si>
  <si>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</si>
  <si>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</si>
  <si>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</si>
  <si>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</si>
  <si>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</si>
  <si>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</si>
  <si>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</si>
  <si>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</si>
  <si>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</si>
  <si>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</si>
  <si>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</si>
  <si>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</si>
  <si>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</si>
  <si>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</si>
  <si>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</si>
  <si>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</si>
  <si>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</si>
  <si>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</si>
  <si>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</si>
  <si>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</si>
  <si>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</si>
  <si>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</si>
  <si>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</si>
  <si>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</si>
  <si>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</si>
  <si>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</si>
  <si>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</si>
  <si>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</si>
  <si>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</si>
  <si>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</si>
  <si>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</si>
  <si>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</si>
  <si>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</si>
  <si>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</si>
  <si>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</si>
  <si>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</si>
  <si>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</si>
  <si>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</si>
  <si>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</si>
  <si>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</si>
  <si>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</si>
  <si>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</si>
  <si>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</si>
  <si>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</si>
  <si>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</si>
  <si>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</si>
  <si>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</si>
  <si>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</si>
  <si>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</si>
  <si>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</si>
  <si>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</si>
  <si>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</si>
  <si>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</si>
  <si>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</si>
  <si>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</si>
  <si>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</si>
  <si>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</si>
  <si>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</si>
  <si>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</si>
  <si>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</si>
  <si>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</si>
  <si>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</si>
  <si>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</si>
  <si>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</si>
  <si>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</si>
  <si>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</si>
  <si>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</si>
  <si>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</si>
  <si>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</si>
  <si>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</si>
  <si>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</si>
  <si>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</si>
  <si>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</si>
  <si>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</si>
  <si>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</si>
  <si>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</si>
  <si>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</si>
  <si>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</si>
  <si>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</si>
  <si>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</si>
  <si>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</si>
  <si>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</si>
  <si>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</si>
  <si>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</si>
  <si>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</si>
  <si>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</si>
  <si>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</si>
  <si>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</si>
  <si>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</si>
  <si>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</si>
  <si>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</si>
  <si>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</si>
  <si>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</si>
  <si>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</si>
  <si>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</si>
  <si>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</si>
  <si>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</si>
  <si>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</si>
  <si>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</si>
  <si>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</si>
  <si>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</si>
  <si>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</si>
  <si>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</si>
  <si>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</si>
  <si>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</si>
  <si>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</si>
  <si>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</si>
  <si>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</si>
  <si>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</si>
  <si>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</si>
  <si>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</si>
  <si>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</si>
  <si>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</si>
  <si>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</si>
  <si>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</si>
  <si>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</si>
  <si>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</si>
  <si>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</si>
  <si>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</si>
  <si>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</si>
  <si>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</si>
  <si>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</si>
  <si>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</si>
  <si>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</si>
  <si>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</si>
  <si>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</si>
  <si>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</si>
  <si>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</si>
  <si>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</si>
  <si>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</si>
  <si>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</si>
  <si>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</si>
  <si>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</si>
  <si>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</si>
  <si>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</si>
  <si>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</si>
  <si>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</si>
  <si>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</si>
  <si>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</si>
  <si>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</si>
  <si>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</si>
  <si>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</si>
  <si>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</si>
  <si>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</si>
  <si>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</si>
  <si>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</si>
  <si>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</si>
  <si>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</si>
  <si>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</si>
  <si>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</si>
  <si>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</si>
  <si>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</si>
  <si>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</si>
  <si>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</si>
  <si>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</si>
  <si>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</si>
  <si>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</si>
  <si>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</si>
  <si>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</si>
  <si>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</si>
  <si>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</si>
  <si>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</si>
  <si>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</si>
  <si>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</si>
  <si>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</si>
  <si>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</si>
  <si>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</si>
  <si>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</si>
  <si>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</si>
  <si>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</si>
  <si>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</si>
  <si>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</si>
  <si>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</si>
  <si>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</si>
  <si>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</si>
  <si>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</si>
  <si>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</si>
  <si>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</si>
  <si>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</si>
  <si>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</si>
  <si>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</si>
  <si>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</si>
  <si>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</si>
  <si>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</si>
  <si>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</si>
  <si>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</si>
  <si>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</si>
  <si>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</si>
  <si>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</si>
  <si>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</si>
  <si>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</si>
  <si>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</si>
  <si>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</si>
  <si>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</si>
  <si>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</si>
  <si>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</si>
  <si>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</si>
  <si>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</si>
  <si>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</si>
  <si>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</si>
  <si>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</si>
  <si>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</si>
  <si>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</si>
  <si>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</si>
  <si>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</si>
  <si>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</si>
  <si>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</si>
  <si>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</si>
  <si>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</si>
  <si>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</si>
  <si>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</si>
  <si>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</si>
  <si>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</si>
  <si>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</si>
  <si>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</si>
  <si>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</si>
  <si>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</si>
  <si>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</si>
  <si>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</si>
  <si>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</si>
  <si>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</si>
  <si>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</si>
  <si>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</si>
  <si>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</si>
  <si>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</si>
  <si>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</si>
  <si>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</si>
  <si>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</si>
  <si>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</si>
  <si>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</si>
  <si>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</si>
  <si>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</si>
  <si>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</si>
  <si>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</si>
  <si>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</si>
  <si>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</si>
  <si>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</si>
  <si>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</si>
  <si>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</si>
  <si>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</si>
  <si>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</si>
  <si>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</si>
  <si>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</si>
  <si>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</si>
  <si>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</si>
  <si>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</si>
  <si>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</si>
  <si>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</si>
  <si>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</si>
  <si>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</si>
  <si>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</si>
  <si>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</si>
  <si>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</si>
  <si>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</si>
  <si>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</si>
  <si>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</si>
  <si>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</si>
  <si>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</si>
  <si>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</si>
  <si>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</si>
  <si>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</si>
  <si>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</si>
  <si>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</si>
  <si>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</si>
  <si>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</si>
  <si>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</si>
  <si>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</si>
  <si>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</si>
  <si>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</si>
  <si>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</si>
  <si>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</si>
  <si>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</si>
  <si>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</si>
  <si>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</si>
  <si>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</si>
  <si>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</si>
  <si>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</si>
  <si>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</si>
  <si>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</si>
  <si>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</si>
  <si>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</si>
  <si>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</si>
  <si>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</si>
  <si>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</si>
  <si>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</si>
  <si>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</si>
  <si>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</si>
  <si>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</si>
  <si>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</si>
  <si>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</si>
  <si>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</si>
  <si>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</si>
  <si>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</si>
  <si>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</si>
  <si>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</si>
  <si>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</si>
  <si>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</si>
  <si>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</si>
  <si>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</si>
  <si>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</si>
  <si>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</si>
  <si>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</si>
  <si>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</si>
  <si>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</si>
  <si>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</si>
  <si>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</si>
  <si>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</si>
  <si>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</si>
  <si>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</si>
  <si>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</si>
  <si>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</si>
  <si>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</si>
  <si>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</si>
  <si>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</si>
  <si>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</si>
  <si>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</si>
  <si>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</si>
  <si>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</si>
  <si>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</si>
  <si>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</si>
  <si>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</si>
  <si>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</si>
  <si>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</si>
  <si>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</si>
  <si>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</si>
  <si>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</si>
  <si>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</si>
  <si>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</si>
  <si>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</si>
  <si>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</si>
  <si>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</si>
  <si>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</si>
  <si>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</si>
  <si>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</si>
  <si>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</si>
  <si>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</si>
  <si>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</si>
  <si>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</si>
  <si>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</si>
  <si>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</si>
  <si>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</si>
  <si>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</si>
  <si>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</si>
  <si>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</si>
  <si>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</si>
  <si>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</si>
  <si>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</si>
  <si>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</si>
  <si>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</si>
  <si>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</si>
  <si>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</si>
  <si>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</si>
  <si>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</si>
  <si>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</si>
  <si>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</si>
  <si>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</si>
  <si>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</si>
  <si>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</si>
  <si>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</si>
  <si>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</si>
  <si>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</si>
  <si>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</si>
  <si>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</si>
  <si>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</si>
  <si>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</si>
  <si>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</si>
  <si>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</si>
  <si>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</si>
  <si>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</si>
  <si>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</si>
  <si>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</si>
  <si>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</si>
  <si>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</si>
  <si>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</si>
  <si>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</si>
  <si>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</si>
  <si>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</si>
  <si>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</si>
  <si>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</si>
  <si>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</si>
  <si>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</si>
  <si>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</si>
  <si>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</si>
  <si>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</si>
  <si>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</si>
  <si>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</si>
  <si>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</si>
  <si>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</si>
  <si>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</si>
  <si>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</si>
  <si>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</si>
  <si>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</si>
  <si>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</si>
  <si>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</si>
  <si>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</si>
  <si>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</si>
  <si>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</si>
  <si>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</si>
  <si>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</si>
  <si>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</si>
  <si>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</si>
  <si>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</si>
  <si>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</si>
  <si>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</si>
  <si>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</si>
  <si>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</si>
  <si>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</si>
  <si>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</si>
  <si>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</si>
  <si>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</si>
  <si>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</si>
  <si>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</si>
  <si>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</si>
  <si>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</si>
  <si>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</si>
  <si>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</si>
  <si>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</si>
  <si>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</si>
  <si>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</si>
  <si>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</si>
  <si>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</si>
  <si>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</si>
  <si>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</si>
  <si>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</si>
  <si>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</si>
  <si>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</si>
  <si>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</si>
  <si>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</si>
  <si>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</si>
  <si>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</si>
  <si>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</si>
  <si>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</si>
  <si>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</si>
  <si>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</si>
  <si>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</si>
  <si>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</si>
  <si>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</si>
  <si>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</si>
  <si>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</si>
  <si>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</si>
  <si>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</si>
  <si>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</si>
  <si>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</si>
  <si>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</si>
  <si>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</si>
  <si>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</si>
  <si>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</si>
  <si>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</si>
  <si>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</si>
  <si>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</si>
  <si>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</si>
  <si>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</si>
  <si>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</si>
  <si>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</si>
  <si>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</si>
  <si>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</si>
  <si>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</si>
  <si>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</si>
  <si>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</si>
  <si>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</si>
  <si>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</si>
  <si>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</si>
  <si>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</si>
  <si>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</si>
  <si>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</si>
  <si>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</si>
  <si>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</si>
  <si>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</si>
  <si>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</si>
  <si>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</si>
  <si>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</si>
  <si>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</si>
  <si>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</si>
  <si>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</si>
  <si>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</si>
  <si>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</si>
  <si>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</si>
  <si>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</si>
  <si>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</si>
  <si>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</si>
  <si>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</si>
  <si>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</si>
  <si>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</si>
  <si>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</si>
  <si>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</si>
  <si>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</si>
  <si>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</si>
  <si>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</si>
  <si>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</si>
  <si>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</si>
  <si>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</si>
  <si>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</si>
  <si>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</si>
  <si>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</si>
  <si>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</si>
  <si>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</si>
  <si>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</si>
  <si>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</si>
  <si>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</si>
  <si>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</si>
  <si>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</si>
  <si>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</si>
  <si>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</si>
  <si>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</si>
  <si>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</si>
  <si>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</si>
  <si>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</si>
  <si>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</si>
  <si>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</si>
  <si>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</si>
  <si>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</si>
  <si>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</si>
  <si>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</si>
  <si>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</si>
  <si>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</si>
  <si>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</si>
  <si>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</si>
  <si>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</si>
  <si>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</si>
  <si>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</si>
  <si>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</si>
  <si>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</si>
  <si>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</si>
  <si>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</si>
  <si>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</si>
  <si>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</si>
  <si>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</si>
  <si>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</si>
  <si>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</si>
  <si>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</si>
  <si>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</si>
  <si>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</si>
  <si>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</si>
  <si>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</si>
  <si>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</si>
  <si>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</si>
  <si>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</si>
  <si>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</si>
  <si>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</si>
  <si>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</si>
  <si>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</si>
  <si>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</si>
  <si>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</si>
  <si>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</si>
  <si>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</si>
  <si>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</si>
  <si>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</si>
  <si>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</si>
  <si>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</si>
  <si>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</si>
  <si>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</si>
  <si>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</si>
  <si>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</si>
  <si>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</si>
  <si>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</si>
  <si>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</si>
  <si>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</si>
  <si>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</si>
  <si>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</si>
  <si>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</si>
  <si>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</si>
  <si>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</si>
  <si>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</si>
  <si>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</si>
  <si>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</si>
  <si>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</si>
  <si>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</si>
  <si>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</si>
  <si>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</si>
  <si>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</si>
  <si>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</si>
  <si>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</si>
  <si>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</si>
  <si>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</si>
  <si>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</si>
  <si>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</si>
  <si>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</si>
  <si>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</si>
  <si>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</si>
  <si>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</si>
  <si>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</si>
  <si>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</si>
  <si>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</si>
  <si>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</si>
  <si>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</si>
  <si>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</si>
  <si>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</si>
  <si>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</si>
  <si>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</si>
  <si>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</si>
  <si>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</si>
  <si>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</si>
  <si>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</si>
  <si>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</si>
  <si>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</si>
  <si>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</si>
  <si>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</si>
  <si>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</si>
  <si>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</si>
  <si>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</si>
  <si>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</si>
  <si>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</si>
  <si>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</si>
  <si>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</si>
  <si>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</si>
  <si>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</si>
  <si>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</si>
  <si>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</si>
  <si>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</si>
  <si>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</si>
  <si>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</si>
  <si>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</si>
  <si>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</si>
  <si>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</si>
  <si>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</si>
  <si>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</si>
  <si>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</si>
  <si>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</si>
  <si>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</si>
  <si>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</si>
  <si>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</si>
  <si>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</si>
  <si>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</si>
  <si>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</si>
  <si>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</si>
  <si>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</si>
  <si>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</si>
  <si>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</si>
  <si>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</si>
  <si>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</si>
  <si>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</si>
  <si>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</si>
  <si>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</si>
  <si>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</si>
  <si>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</si>
  <si>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</si>
  <si>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</si>
  <si>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</si>
  <si>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</si>
  <si>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</si>
  <si>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</si>
  <si>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</si>
  <si>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</si>
  <si>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</si>
  <si>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</si>
  <si>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</si>
  <si>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</si>
  <si>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</si>
  <si>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</si>
  <si>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</si>
  <si>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</si>
  <si>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</si>
  <si>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</si>
  <si>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</si>
  <si>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</si>
  <si>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</si>
  <si>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</si>
  <si>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</si>
  <si>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</si>
  <si>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</si>
  <si>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</si>
  <si>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</si>
  <si>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</si>
  <si>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</si>
  <si>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</si>
  <si>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</si>
  <si>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</si>
  <si>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</si>
  <si>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</si>
  <si>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</si>
  <si>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</si>
  <si>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</si>
  <si>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</si>
  <si>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</si>
  <si>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</si>
  <si>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</si>
  <si>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</si>
  <si>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</si>
  <si>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</si>
  <si>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</si>
  <si>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</si>
  <si>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</si>
  <si>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</si>
  <si>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</si>
  <si>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</si>
  <si>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</si>
  <si>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</si>
  <si>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</si>
  <si>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</si>
  <si>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</si>
  <si>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</si>
  <si>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</si>
  <si>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</si>
  <si>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</si>
  <si>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</si>
  <si>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</si>
  <si>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</si>
  <si>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</si>
  <si>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</si>
  <si>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</si>
  <si>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</si>
  <si>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</si>
  <si>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</si>
  <si>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</si>
  <si>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</si>
  <si>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</si>
  <si>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</si>
  <si>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</si>
  <si>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</si>
  <si>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</si>
  <si>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</si>
  <si>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</si>
  <si>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</si>
  <si>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</si>
  <si>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</si>
  <si>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</si>
  <si>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</si>
  <si>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</si>
  <si>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</si>
  <si>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</si>
  <si>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</si>
  <si>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</si>
  <si>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</si>
  <si>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</si>
  <si>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</si>
  <si>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</si>
  <si>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</si>
  <si>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</si>
  <si>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</si>
  <si>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</si>
  <si>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</si>
  <si>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</si>
  <si>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</si>
  <si>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</si>
  <si>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</si>
  <si>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</si>
  <si>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</si>
  <si>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</si>
  <si>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</si>
  <si>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</si>
  <si>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</si>
  <si>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</si>
  <si>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</si>
  <si>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</si>
  <si>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</si>
  <si>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</si>
  <si>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</si>
  <si>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</si>
  <si>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</si>
  <si>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</si>
  <si>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</si>
  <si>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</si>
  <si>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</si>
  <si>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</si>
  <si>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</si>
  <si>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</si>
  <si>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</si>
  <si>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</si>
  <si>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</si>
  <si>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</si>
  <si>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</si>
  <si>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</si>
  <si>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</si>
  <si>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</si>
  <si>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</si>
  <si>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</si>
  <si>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</si>
  <si>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</si>
  <si>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</si>
  <si>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</si>
  <si>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</si>
  <si>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</si>
  <si>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</si>
  <si>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</si>
  <si>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</si>
  <si>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</si>
  <si>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</si>
  <si>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</si>
  <si>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</si>
  <si>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</si>
  <si>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</si>
  <si>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</si>
  <si>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</si>
  <si>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</si>
  <si>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</si>
  <si>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</si>
  <si>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</si>
  <si>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</si>
  <si>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</si>
  <si>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</si>
  <si>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</si>
  <si>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</si>
  <si>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</si>
  <si>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</si>
  <si>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</si>
  <si>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</si>
  <si>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</si>
  <si>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</si>
  <si>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</si>
  <si>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</si>
  <si>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</si>
  <si>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</si>
  <si>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</si>
  <si>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</si>
  <si>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</si>
  <si>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</si>
  <si>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</si>
  <si>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</si>
  <si>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</si>
  <si>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</si>
  <si>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</si>
  <si>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</si>
  <si>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</si>
  <si>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</si>
  <si>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</si>
  <si>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</si>
  <si>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</si>
  <si>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</si>
  <si>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</si>
  <si>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</si>
  <si>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</si>
  <si>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</si>
  <si>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</si>
  <si>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</si>
  <si>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</si>
  <si>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</si>
  <si>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</si>
  <si>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</si>
  <si>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</si>
  <si>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</si>
  <si>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</si>
  <si>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</si>
  <si>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</si>
  <si>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</si>
  <si>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</si>
  <si>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</si>
  <si>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</si>
  <si>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</si>
  <si>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</si>
  <si>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</si>
  <si>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</si>
  <si>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</si>
  <si>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</si>
  <si>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</si>
  <si>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</si>
  <si>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</si>
  <si>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</si>
  <si>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</si>
  <si>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</si>
  <si>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</si>
  <si>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</si>
  <si>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</si>
  <si>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</si>
  <si>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</si>
  <si>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</si>
  <si>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</si>
  <si>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</si>
  <si>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</si>
  <si>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</si>
  <si>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</si>
  <si>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</si>
  <si>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</si>
  <si>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</si>
  <si>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</si>
  <si>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</si>
  <si>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</si>
  <si>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</si>
  <si>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</si>
  <si>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</si>
  <si>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</si>
  <si>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</si>
  <si>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</si>
  <si>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</si>
  <si>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</si>
  <si>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</si>
  <si>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</si>
  <si>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</si>
  <si>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</si>
  <si>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</si>
  <si>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</si>
  <si>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</si>
  <si>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</si>
  <si>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</si>
  <si>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</si>
  <si>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</si>
  <si>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</si>
  <si>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</si>
  <si>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</si>
  <si>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</si>
  <si>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</si>
  <si>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</si>
  <si>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</si>
  <si>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</si>
  <si>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</si>
  <si>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</si>
  <si>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</si>
  <si>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</si>
  <si>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</si>
  <si>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</si>
  <si>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</si>
  <si>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</si>
  <si>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</si>
  <si>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</si>
  <si>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</si>
  <si>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</si>
  <si>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</si>
  <si>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</si>
  <si>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</si>
  <si>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</si>
  <si>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</si>
  <si>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</si>
  <si>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</si>
  <si>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</si>
  <si>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</si>
  <si>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</si>
  <si>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</si>
  <si>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</si>
  <si>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</si>
  <si>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</si>
  <si>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</si>
  <si>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</si>
  <si>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</si>
  <si>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</si>
  <si>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</si>
  <si>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</si>
  <si>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</si>
  <si>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</si>
  <si>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</si>
  <si>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</si>
  <si>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</si>
  <si>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</si>
  <si>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</si>
  <si>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</si>
  <si>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</si>
  <si>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</si>
  <si>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</si>
  <si>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</si>
  <si>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</si>
  <si>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</si>
  <si>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</si>
  <si>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</si>
  <si>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</si>
  <si>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</si>
  <si>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</si>
  <si>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</si>
  <si>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</si>
  <si>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</si>
  <si>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</si>
  <si>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</si>
  <si>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</si>
  <si>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</si>
  <si>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</si>
  <si>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</si>
  <si>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</si>
  <si>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</si>
  <si>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</si>
  <si>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</si>
  <si>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</si>
  <si>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</si>
  <si>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</si>
  <si>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</si>
  <si>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</si>
  <si>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</si>
  <si>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</si>
  <si>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</si>
  <si>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</si>
  <si>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</si>
  <si>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</si>
  <si>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</si>
  <si>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</si>
  <si>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</si>
  <si>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</si>
  <si>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</si>
  <si>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</si>
  <si>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</si>
  <si>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</si>
  <si>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</si>
  <si>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</si>
  <si>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</si>
  <si>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</si>
  <si>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</si>
  <si>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</si>
  <si>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</si>
  <si>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</si>
  <si>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</si>
  <si>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</si>
  <si>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</si>
  <si>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</si>
  <si>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</si>
  <si>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</si>
  <si>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</si>
  <si>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</si>
  <si>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</si>
  <si>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</si>
  <si>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</si>
  <si>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</si>
  <si>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</si>
  <si>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</si>
  <si>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</si>
  <si>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</si>
  <si>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</si>
  <si>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</si>
  <si>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</si>
  <si>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</si>
  <si>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</si>
  <si>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</si>
  <si>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</si>
  <si>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</si>
  <si>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</si>
  <si>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</si>
  <si>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</si>
  <si>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</si>
  <si>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</si>
  <si>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</si>
  <si>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</si>
  <si>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</si>
  <si>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</si>
  <si>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</si>
  <si>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</si>
  <si>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</si>
  <si>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</si>
  <si>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</si>
  <si>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</si>
  <si>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</si>
  <si>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</si>
  <si>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</si>
  <si>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</si>
  <si>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</si>
  <si>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</si>
  <si>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</si>
  <si>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</si>
  <si>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</si>
  <si>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</si>
  <si>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</si>
  <si>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</si>
  <si>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</si>
  <si>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</si>
  <si>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</si>
  <si>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</si>
  <si>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</si>
  <si>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</si>
  <si>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</si>
  <si>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</si>
  <si>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</si>
  <si>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</si>
  <si>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</si>
  <si>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</si>
  <si>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</si>
  <si>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</si>
  <si>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</si>
  <si>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</si>
  <si>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</si>
  <si>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</si>
  <si>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</si>
  <si>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</si>
  <si>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</si>
  <si>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</si>
  <si>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</si>
  <si>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</si>
  <si>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</si>
  <si>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</si>
  <si>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</si>
  <si>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</si>
  <si>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</si>
  <si>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</si>
  <si>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</si>
  <si>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</si>
  <si>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</si>
  <si>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</si>
  <si>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</si>
  <si>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</si>
  <si>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</si>
  <si>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</si>
  <si>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</si>
  <si>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</si>
  <si>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</si>
  <si>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</si>
  <si>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</si>
  <si>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</si>
  <si>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</si>
  <si>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</si>
  <si>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</si>
  <si>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</si>
  <si>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</si>
  <si>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</si>
  <si>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</si>
  <si>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</si>
  <si>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</si>
  <si>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</si>
  <si>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</si>
  <si>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</si>
  <si>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</si>
  <si>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</si>
  <si>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</si>
  <si>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</si>
  <si>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</si>
  <si>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</si>
  <si>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</si>
  <si>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</si>
  <si>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</si>
  <si>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</si>
  <si>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</si>
  <si>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</si>
  <si>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</si>
  <si>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</si>
  <si>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</si>
  <si>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</si>
  <si>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</si>
  <si>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</si>
  <si>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</si>
  <si>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</si>
  <si>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</si>
  <si>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</si>
  <si>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</si>
  <si>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</si>
  <si>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</si>
  <si>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</si>
  <si>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</si>
  <si>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</si>
  <si>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</si>
  <si>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</si>
  <si>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</si>
  <si>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</si>
  <si>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</si>
  <si>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</si>
  <si>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</si>
  <si>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</si>
  <si>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</si>
  <si>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</si>
  <si>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</si>
  <si>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</si>
  <si>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</si>
  <si>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</si>
  <si>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</si>
  <si>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</si>
  <si>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</si>
  <si>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</si>
  <si>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</si>
  <si>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</si>
  <si>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</si>
  <si>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</si>
  <si>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</si>
  <si>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</si>
  <si>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</si>
  <si>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</si>
  <si>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</si>
  <si>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</si>
  <si>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</si>
  <si>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</si>
  <si>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</si>
  <si>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</si>
  <si>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</si>
  <si>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</si>
  <si>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</si>
  <si>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</si>
  <si>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</si>
  <si>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</si>
  <si>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</si>
  <si>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</si>
  <si>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</si>
  <si>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</si>
  <si>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</si>
  <si>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</si>
  <si>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</si>
  <si>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</si>
  <si>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</si>
  <si>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</si>
  <si>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</si>
  <si>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</si>
  <si>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</si>
  <si>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</si>
  <si>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</si>
  <si>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</si>
  <si>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</si>
  <si>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</si>
  <si>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</si>
  <si>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</si>
  <si>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</si>
  <si>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</si>
  <si>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</si>
  <si>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</si>
  <si>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</si>
  <si>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</si>
  <si>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</si>
  <si>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</si>
  <si>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</si>
  <si>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</si>
  <si>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</si>
  <si>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</si>
  <si>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</si>
  <si>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</si>
  <si>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</si>
  <si>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</si>
  <si>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</si>
  <si>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</si>
  <si>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</si>
  <si>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</si>
  <si>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</si>
  <si>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</si>
  <si>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</si>
  <si>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</si>
  <si>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</si>
  <si>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</si>
  <si>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</si>
  <si>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</si>
  <si>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</si>
  <si>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</si>
  <si>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</si>
  <si>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</si>
  <si>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</si>
  <si>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</si>
  <si>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</si>
  <si>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</si>
  <si>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</si>
  <si>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</si>
  <si>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</si>
  <si>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</si>
  <si>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</si>
  <si>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</si>
  <si>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</si>
  <si>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</si>
  <si>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</si>
  <si>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</si>
  <si>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</si>
  <si>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</si>
  <si>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</si>
  <si>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</si>
  <si>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</si>
  <si>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</si>
  <si>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</si>
  <si>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</si>
  <si>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</si>
  <si>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</si>
  <si>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</si>
  <si>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</si>
  <si>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</si>
  <si>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</si>
  <si>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</si>
  <si>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</si>
  <si>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</si>
  <si>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</si>
  <si>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</si>
  <si>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</si>
  <si>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</si>
  <si>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</si>
  <si>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</si>
  <si>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</si>
  <si>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</si>
  <si>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</si>
  <si>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</si>
  <si>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</si>
  <si>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</si>
  <si>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</si>
  <si>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</si>
  <si>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</si>
  <si>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</si>
  <si>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</si>
  <si>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</si>
  <si>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</si>
  <si>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</si>
  <si>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</si>
  <si>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</si>
  <si>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</si>
  <si>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</si>
  <si>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</si>
  <si>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</si>
  <si>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</si>
  <si>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</si>
  <si>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</si>
  <si>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</si>
  <si>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</si>
  <si>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</si>
  <si>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</si>
  <si>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</si>
  <si>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</si>
  <si>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</si>
  <si>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</si>
  <si>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</si>
  <si>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</si>
  <si>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</si>
  <si>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</si>
  <si>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</si>
  <si>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</si>
  <si>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</si>
  <si>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</si>
  <si>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</si>
  <si>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</si>
  <si>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</si>
  <si>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</si>
  <si>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</si>
  <si>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</si>
  <si>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</si>
  <si>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</si>
  <si>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</si>
  <si>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</si>
  <si>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</si>
  <si>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</si>
  <si>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</si>
  <si>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</si>
  <si>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</si>
  <si>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</si>
  <si>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</si>
  <si>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</si>
  <si>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</si>
  <si>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</si>
  <si>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</si>
  <si>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</si>
  <si>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</si>
  <si>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</si>
  <si>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</si>
  <si>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</si>
  <si>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</si>
  <si>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</si>
  <si>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</si>
  <si>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</si>
  <si>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</si>
  <si>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</si>
  <si>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</si>
  <si>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</si>
  <si>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</si>
  <si>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</si>
  <si>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</si>
  <si>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</si>
  <si>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</si>
  <si>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</si>
  <si>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</si>
  <si>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</si>
  <si>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</si>
  <si>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</si>
  <si>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</si>
  <si>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</si>
  <si>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</si>
  <si>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</si>
  <si>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</si>
  <si>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</si>
  <si>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</si>
  <si>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</si>
  <si>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</si>
  <si>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</si>
  <si>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</si>
  <si>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</si>
  <si>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</si>
  <si>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</si>
  <si>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</si>
  <si>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</si>
  <si>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</si>
  <si>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</si>
  <si>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</si>
  <si>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</si>
  <si>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</si>
  <si>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</si>
  <si>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</si>
  <si>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</si>
  <si>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</si>
  <si>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</si>
  <si>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</si>
  <si>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</si>
  <si>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</si>
  <si>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</si>
  <si>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</si>
  <si>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</si>
  <si>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</si>
  <si>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</si>
  <si>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</si>
  <si>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</si>
  <si>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</si>
  <si>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</si>
  <si>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</si>
  <si>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</si>
  <si>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</si>
  <si>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</si>
  <si>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</si>
  <si>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</si>
  <si>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</si>
  <si>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</si>
  <si>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</si>
  <si>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</si>
  <si>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</si>
  <si>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</si>
  <si>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</si>
  <si>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</si>
  <si>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</si>
  <si>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</si>
  <si>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</si>
  <si>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</si>
  <si>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</si>
  <si>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</si>
  <si>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</si>
  <si>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</si>
  <si>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</si>
  <si>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</si>
  <si>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</si>
  <si>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</si>
  <si>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</si>
  <si>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</si>
  <si>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</si>
  <si>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</si>
  <si>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</si>
  <si>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</si>
  <si>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</si>
  <si>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</si>
  <si>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</si>
  <si>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</si>
  <si>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</si>
  <si>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</si>
  <si>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</si>
  <si>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</si>
  <si>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</si>
  <si>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</si>
  <si>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</si>
  <si>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</si>
  <si>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</si>
  <si>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</si>
  <si>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</si>
  <si>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</si>
  <si>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</si>
  <si>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</si>
  <si>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</si>
  <si>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</si>
  <si>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</si>
  <si>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</si>
  <si>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</si>
  <si>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</si>
  <si>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</si>
  <si>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</si>
  <si>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</si>
  <si>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</si>
  <si>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</si>
  <si>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</si>
  <si>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</si>
  <si>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</si>
  <si>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</si>
  <si>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</si>
  <si>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</si>
  <si>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</si>
  <si>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</si>
  <si>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</si>
  <si>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</si>
  <si>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</si>
  <si>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</si>
  <si>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</si>
  <si>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</si>
  <si>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</si>
  <si>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</si>
  <si>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</si>
  <si>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</si>
  <si>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</si>
  <si>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</si>
  <si>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</si>
  <si>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</si>
  <si>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</si>
  <si>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</si>
  <si>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</si>
  <si>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</si>
  <si>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</si>
  <si>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</si>
  <si>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</si>
  <si>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</si>
  <si>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</si>
  <si>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</si>
  <si>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</si>
  <si>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</si>
  <si>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</si>
  <si>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</si>
  <si>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</si>
  <si>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</si>
  <si>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</si>
  <si>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</si>
  <si>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</si>
  <si>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</si>
  <si>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</si>
  <si>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</si>
  <si>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</si>
  <si>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</si>
  <si>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</si>
  <si>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</si>
  <si>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</si>
  <si>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</si>
  <si>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</si>
  <si>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</si>
  <si>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</si>
  <si>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</si>
  <si>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</si>
  <si>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</si>
  <si>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</si>
  <si>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</si>
  <si>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</si>
  <si>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</si>
  <si>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</si>
  <si>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</si>
  <si>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</si>
  <si>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</si>
  <si>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</si>
  <si>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</si>
  <si>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</si>
  <si>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</si>
  <si>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</si>
  <si>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</si>
  <si>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</si>
  <si>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</si>
  <si>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</si>
  <si>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</si>
  <si>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</si>
  <si>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</si>
  <si>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</si>
  <si>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</si>
  <si>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</si>
  <si>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</si>
  <si>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</si>
  <si>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</si>
  <si>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</si>
  <si>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</si>
  <si>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</si>
  <si>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</si>
  <si>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</si>
  <si>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</si>
  <si>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</si>
  <si>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</si>
  <si>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</si>
  <si>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</si>
  <si>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</si>
  <si>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</si>
  <si>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</si>
  <si>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</si>
  <si>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</si>
  <si>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</si>
  <si>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</si>
  <si>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</si>
  <si>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</si>
  <si>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</si>
  <si>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</si>
  <si>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</si>
  <si>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</si>
  <si>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</si>
  <si>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</si>
  <si>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</si>
  <si>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</si>
  <si>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</si>
  <si>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</si>
  <si>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</si>
  <si>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</si>
  <si>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</si>
  <si>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</si>
  <si>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</si>
  <si>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</si>
  <si>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</si>
  <si>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</si>
  <si>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</si>
  <si>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</si>
  <si>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</si>
  <si>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</si>
  <si>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</si>
  <si>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</si>
  <si>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</si>
  <si>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</si>
  <si>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</si>
  <si>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</si>
  <si>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</si>
  <si>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</si>
  <si>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</si>
  <si>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</si>
  <si>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</si>
  <si>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</si>
  <si>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</si>
  <si>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</si>
  <si>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</si>
  <si>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</si>
  <si>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</si>
  <si>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</si>
  <si>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</si>
  <si>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</si>
  <si>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</si>
  <si>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</si>
  <si>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</si>
  <si>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</si>
  <si>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</si>
  <si>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</si>
  <si>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</si>
  <si>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</si>
  <si>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</si>
  <si>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</si>
  <si>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</si>
  <si>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</si>
  <si>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</si>
  <si>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</si>
  <si>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</si>
  <si>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</si>
  <si>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</si>
  <si>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</si>
  <si>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</si>
  <si>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</si>
  <si>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</si>
  <si>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</si>
  <si>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</si>
  <si>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</si>
  <si>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</si>
  <si>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</si>
  <si>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</si>
  <si>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</si>
  <si>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</si>
  <si>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</si>
  <si>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</si>
  <si>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</si>
  <si>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</si>
  <si>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</si>
  <si>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</si>
  <si>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</si>
  <si>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</si>
  <si>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</si>
  <si>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</si>
  <si>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</si>
  <si>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</si>
  <si>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</si>
  <si>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</si>
  <si>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</si>
  <si>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</si>
  <si>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</si>
  <si>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</si>
  <si>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</si>
  <si>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</si>
  <si>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</si>
  <si>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</si>
  <si>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</si>
  <si>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</si>
  <si>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</si>
  <si>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</si>
  <si>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</si>
  <si>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</si>
  <si>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</si>
  <si>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</si>
  <si>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</si>
  <si>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</si>
  <si>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</si>
  <si>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</si>
  <si>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</si>
  <si>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</si>
  <si>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</si>
  <si>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</si>
  <si>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</si>
  <si>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</si>
  <si>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</si>
  <si>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</si>
  <si>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</si>
  <si>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</si>
  <si>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</si>
  <si>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</si>
  <si>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</si>
  <si>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</si>
  <si>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</si>
  <si>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</si>
  <si>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</si>
  <si>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</si>
  <si>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</si>
  <si>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</si>
  <si>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</si>
  <si>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</si>
  <si>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</si>
  <si>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</si>
  <si>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</si>
  <si>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</si>
  <si>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</si>
  <si>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</si>
  <si>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</si>
  <si>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</si>
  <si>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</si>
  <si>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</si>
  <si>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</si>
  <si>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</si>
  <si>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</si>
  <si>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</si>
  <si>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</si>
  <si>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</si>
  <si>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</si>
  <si>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</si>
  <si>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</si>
  <si>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</si>
  <si>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</si>
  <si>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</si>
  <si>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</si>
  <si>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</si>
  <si>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</si>
  <si>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</si>
  <si>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</si>
  <si>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</si>
  <si>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</si>
  <si>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</si>
  <si>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</si>
  <si>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</si>
  <si>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</si>
  <si>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</si>
  <si>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</si>
  <si>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</si>
  <si>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</si>
  <si>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</si>
  <si>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</si>
  <si>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</si>
  <si>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</si>
  <si>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</si>
  <si>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</si>
  <si>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</si>
  <si>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</si>
  <si>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</si>
  <si>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</si>
  <si>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</si>
  <si>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</si>
  <si>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</si>
  <si>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</si>
  <si>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</si>
  <si>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</si>
  <si>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</si>
  <si>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</si>
  <si>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</si>
  <si>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</si>
  <si>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</si>
  <si>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</si>
  <si>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</si>
  <si>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</si>
  <si>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</si>
  <si>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</si>
  <si>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</si>
  <si>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</si>
  <si>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</si>
  <si>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</si>
  <si>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</si>
  <si>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</si>
  <si>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</si>
  <si>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</si>
  <si>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</si>
  <si>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</si>
  <si>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</si>
  <si>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</si>
  <si>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</si>
  <si>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</si>
  <si>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</si>
  <si>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</si>
  <si>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</si>
  <si>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</si>
  <si>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</si>
  <si>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</si>
  <si>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</si>
  <si>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</si>
  <si>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</si>
  <si>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</si>
  <si>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</si>
  <si>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</si>
  <si>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</si>
  <si>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</si>
  <si>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</si>
  <si>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</si>
  <si>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</si>
  <si>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</si>
  <si>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</si>
  <si>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</si>
  <si>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</si>
  <si>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</si>
  <si>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</si>
  <si>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</si>
  <si>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</si>
  <si>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</si>
  <si>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</si>
  <si>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</si>
  <si>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</si>
  <si>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</si>
  <si>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</si>
  <si>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</si>
  <si>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</si>
  <si>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</si>
  <si>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</si>
  <si>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</si>
  <si>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</si>
  <si>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</si>
  <si>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</si>
  <si>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</si>
  <si>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</si>
  <si>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</si>
  <si>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</si>
  <si>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</si>
  <si>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</si>
  <si>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</si>
  <si>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</si>
  <si>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</si>
  <si>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</si>
  <si>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</si>
  <si>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</si>
  <si>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</si>
  <si>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</si>
  <si>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</si>
  <si>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</si>
  <si>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</si>
  <si>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</si>
  <si>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</si>
  <si>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</si>
  <si>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</si>
  <si>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</si>
  <si>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</si>
  <si>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</si>
  <si>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</si>
  <si>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</si>
  <si>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</si>
  <si>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</si>
  <si>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</si>
  <si>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</si>
  <si>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</si>
  <si>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</si>
  <si>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</si>
  <si>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</si>
  <si>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</si>
  <si>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</si>
  <si>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</si>
  <si>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</si>
  <si>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</si>
  <si>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</si>
  <si>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</si>
  <si>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</si>
  <si>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</si>
  <si>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</si>
  <si>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</si>
  <si>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</si>
  <si>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</si>
  <si>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</si>
  <si>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</si>
  <si>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</si>
  <si>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</si>
  <si>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</si>
  <si>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</si>
  <si>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</si>
  <si>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</si>
  <si>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</si>
  <si>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</si>
  <si>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</si>
  <si>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</si>
  <si>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</si>
  <si>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</si>
  <si>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</si>
  <si>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</si>
  <si>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</si>
  <si>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</si>
  <si>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</si>
  <si>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</si>
  <si>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</si>
  <si>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</si>
  <si>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</si>
  <si>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</si>
  <si>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</si>
  <si>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</si>
  <si>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</si>
  <si>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</si>
  <si>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</si>
  <si>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</si>
  <si>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</si>
  <si>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</si>
  <si>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</si>
  <si>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</si>
  <si>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</si>
  <si>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</si>
  <si>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</si>
  <si>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</si>
  <si>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</si>
  <si>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</si>
  <si>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</si>
  <si>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</si>
  <si>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</si>
  <si>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</si>
  <si>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</si>
  <si>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</si>
  <si>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</si>
  <si>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</si>
  <si>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</si>
  <si>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</si>
  <si>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</si>
  <si>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</si>
  <si>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</si>
  <si>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</si>
  <si>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</si>
  <si>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</si>
  <si>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</si>
  <si>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</si>
  <si>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</si>
  <si>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</si>
  <si>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</si>
  <si>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</si>
  <si>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</si>
  <si>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</si>
  <si>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</si>
  <si>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</si>
  <si>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</si>
  <si>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</si>
  <si>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</si>
  <si>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</si>
  <si>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</si>
  <si>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</si>
  <si>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</si>
  <si>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</si>
  <si>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</si>
  <si>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</si>
  <si>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</si>
  <si>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</si>
  <si>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</si>
  <si>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</si>
  <si>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</si>
  <si>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</si>
  <si>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</si>
  <si>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</si>
  <si>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</si>
  <si>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</si>
  <si>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</si>
  <si>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</si>
  <si>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</si>
  <si>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</si>
  <si>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</si>
  <si>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</si>
  <si>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</si>
  <si>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</si>
  <si>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</si>
  <si>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</si>
  <si>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</si>
  <si>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</si>
  <si>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</si>
  <si>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</si>
  <si>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</si>
  <si>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</si>
  <si>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</si>
  <si>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</si>
  <si>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</si>
  <si>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</si>
  <si>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</si>
  <si>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</si>
  <si>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</si>
  <si>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</si>
  <si>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</si>
  <si>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</si>
  <si>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</si>
  <si>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</si>
  <si>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</si>
  <si>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</si>
  <si>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</si>
  <si>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</si>
  <si>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</si>
  <si>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</si>
  <si>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</si>
  <si>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</si>
  <si>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</si>
  <si>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</si>
  <si>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</si>
  <si>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</si>
  <si>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</si>
  <si>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</si>
  <si>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</si>
  <si>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</si>
  <si>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</si>
  <si>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</si>
  <si>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</si>
  <si>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</si>
  <si>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</si>
  <si>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</si>
  <si>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</si>
  <si>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</si>
  <si>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</si>
  <si>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</si>
  <si>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</si>
  <si>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</si>
  <si>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</si>
  <si>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</si>
  <si>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</si>
  <si>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</si>
  <si>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</si>
  <si>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</si>
  <si>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</si>
  <si>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</si>
  <si>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</si>
  <si>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</si>
  <si>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</si>
  <si>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</si>
  <si>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</si>
  <si>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</si>
  <si>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</si>
  <si>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</si>
  <si>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</si>
  <si>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</si>
  <si>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</si>
  <si>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</si>
  <si>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</si>
  <si>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</si>
  <si>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</si>
  <si>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</si>
  <si>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</si>
  <si>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</si>
  <si>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</si>
  <si>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</si>
  <si>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</si>
  <si>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</si>
  <si>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</si>
  <si>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</si>
  <si>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</si>
  <si>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</si>
  <si>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</si>
  <si>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</si>
  <si>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</si>
  <si>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</si>
  <si>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</si>
  <si>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</si>
  <si>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</si>
  <si>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</si>
  <si>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</si>
  <si>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</si>
  <si>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</si>
  <si>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</si>
  <si>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</si>
  <si>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</si>
  <si>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</si>
  <si>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</si>
  <si>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</si>
  <si>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</si>
  <si>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</si>
  <si>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</si>
  <si>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</si>
  <si>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</si>
  <si>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</si>
  <si>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</si>
  <si>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</si>
  <si>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</si>
  <si>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</si>
  <si>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</si>
  <si>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</si>
  <si>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</si>
  <si>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</si>
  <si>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</si>
  <si>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</si>
  <si>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</si>
  <si>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</si>
  <si>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</si>
  <si>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</si>
  <si>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</si>
  <si>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</si>
  <si>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</si>
  <si>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</si>
  <si>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</si>
  <si>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</si>
  <si>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</si>
  <si>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</si>
  <si>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</si>
  <si>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</si>
  <si>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</si>
  <si>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</si>
  <si>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</si>
  <si>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</si>
  <si>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</si>
  <si>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</si>
  <si>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</si>
  <si>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</si>
  <si>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</si>
  <si>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</si>
  <si>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</si>
  <si>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</si>
  <si>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</si>
  <si>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</si>
  <si>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</si>
  <si>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</si>
  <si>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</si>
  <si>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</si>
  <si>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</si>
  <si>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</si>
  <si>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</si>
  <si>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</si>
  <si>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</si>
  <si>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</si>
  <si>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</si>
  <si>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</si>
  <si>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</si>
  <si>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</si>
  <si>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</si>
  <si>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</si>
  <si>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</si>
  <si>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</si>
  <si>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</si>
  <si>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</si>
  <si>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</si>
  <si>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</si>
  <si>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</si>
  <si>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</si>
  <si>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</si>
  <si>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</si>
  <si>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</si>
  <si>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</si>
  <si>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</si>
  <si>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</si>
  <si>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</si>
  <si>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</si>
  <si>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</si>
  <si>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</si>
  <si>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</si>
  <si>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</si>
  <si>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</si>
  <si>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</si>
  <si>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</si>
  <si>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</si>
  <si>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</si>
  <si>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</si>
  <si>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</si>
  <si>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</si>
  <si>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</si>
  <si>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</si>
  <si>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</si>
  <si>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</si>
  <si>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</si>
  <si>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</si>
  <si>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</si>
  <si>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</si>
  <si>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</si>
  <si>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</si>
  <si>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</si>
  <si>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</si>
  <si>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</si>
  <si>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</si>
  <si>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</si>
  <si>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</si>
  <si>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</si>
  <si>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</si>
  <si>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</si>
  <si>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</si>
  <si>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</si>
  <si>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</si>
  <si>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</si>
  <si>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</si>
  <si>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</si>
  <si>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</si>
  <si>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</si>
  <si>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</si>
  <si>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</si>
  <si>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</si>
  <si>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</si>
  <si>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</si>
  <si>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</si>
  <si>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</si>
  <si>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</si>
  <si>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</si>
  <si>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</si>
  <si>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</si>
  <si>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</si>
  <si>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</si>
  <si>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</si>
  <si>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</si>
  <si>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</si>
  <si>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</si>
  <si>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</si>
  <si>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</si>
  <si>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</si>
  <si>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</si>
  <si>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</si>
  <si>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</si>
  <si>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</si>
  <si>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</si>
  <si>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</si>
  <si>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</si>
  <si>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</si>
  <si>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</si>
  <si>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</si>
  <si>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</si>
  <si>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</si>
  <si>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</si>
  <si>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</si>
  <si>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</si>
  <si>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</si>
  <si>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</si>
  <si>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</si>
  <si>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</si>
  <si>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</si>
  <si>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</si>
  <si>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</si>
  <si>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</si>
  <si>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</si>
  <si>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</si>
  <si>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</si>
  <si>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</si>
  <si>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</si>
  <si>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</si>
  <si>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</si>
  <si>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</si>
  <si>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</si>
  <si>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</si>
  <si>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</si>
  <si>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</si>
  <si>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</si>
  <si>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</si>
  <si>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</si>
  <si>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</si>
  <si>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</si>
  <si>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</si>
  <si>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</si>
  <si>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</si>
  <si>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</si>
  <si>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</si>
  <si>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</si>
  <si>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</si>
  <si>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</si>
  <si>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</si>
  <si>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</si>
  <si>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</si>
  <si>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</si>
  <si>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</si>
  <si>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</si>
  <si>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</si>
  <si>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</si>
  <si>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</si>
  <si>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</si>
  <si>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</si>
  <si>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</si>
  <si>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</si>
  <si>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</si>
  <si>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</si>
  <si>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</si>
  <si>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</si>
  <si>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</si>
  <si>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</si>
  <si>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</si>
  <si>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</si>
  <si>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</si>
  <si>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</si>
  <si>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</si>
  <si>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</si>
  <si>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</si>
  <si>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</si>
  <si>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</si>
  <si>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</si>
  <si>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</si>
  <si>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</si>
  <si>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</si>
  <si>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</si>
  <si>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</si>
  <si>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</si>
  <si>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</si>
  <si>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</si>
  <si>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</si>
  <si>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</si>
  <si>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</si>
  <si>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</si>
  <si>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</si>
  <si>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</si>
  <si>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</si>
  <si>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</si>
  <si>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</si>
  <si>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</si>
  <si>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</si>
  <si>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</si>
  <si>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</si>
  <si>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</si>
  <si>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</si>
  <si>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</si>
  <si>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</si>
  <si>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</si>
  <si>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</si>
  <si>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</si>
  <si>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</si>
  <si>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</si>
  <si>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</si>
  <si>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</si>
  <si>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</si>
  <si>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</si>
  <si>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</si>
  <si>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</si>
  <si>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</si>
  <si>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</si>
  <si>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</si>
  <si>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</si>
  <si>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</si>
  <si>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</si>
  <si>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</si>
  <si>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</si>
  <si>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</si>
  <si>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</si>
  <si>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</si>
  <si>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</si>
  <si>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</si>
  <si>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</si>
  <si>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</si>
  <si>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</si>
  <si>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</si>
  <si>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</si>
  <si>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</si>
  <si>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</si>
  <si>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</si>
  <si>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</si>
  <si>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</si>
  <si>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</si>
  <si>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</si>
  <si>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</si>
  <si>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</si>
  <si>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</si>
  <si>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</si>
  <si>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</si>
  <si>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</si>
  <si>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</si>
  <si>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</si>
  <si>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</si>
  <si>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</si>
  <si>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</si>
  <si>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</si>
  <si>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</si>
  <si>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</si>
  <si>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</si>
  <si>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</si>
  <si>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</si>
  <si>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</si>
  <si>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</si>
  <si>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</si>
  <si>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</si>
  <si>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</si>
  <si>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</si>
  <si>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</si>
  <si>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</si>
  <si>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</si>
  <si>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</si>
  <si>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</si>
  <si>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</si>
  <si>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</si>
  <si>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</si>
  <si>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</si>
  <si>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</si>
  <si>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</si>
  <si>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</si>
  <si>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</si>
  <si>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</si>
  <si>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</si>
  <si>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</si>
  <si>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</si>
  <si>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</si>
  <si>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</si>
  <si>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</si>
  <si>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</si>
  <si>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</si>
  <si>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</si>
  <si>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</si>
  <si>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</si>
  <si>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</si>
  <si>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</si>
  <si>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</si>
  <si>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</si>
  <si>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</si>
  <si>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</si>
  <si>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</si>
  <si>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</si>
  <si>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</si>
  <si>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</si>
  <si>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</si>
  <si>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</si>
  <si>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</si>
  <si>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</si>
  <si>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</si>
  <si>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</si>
  <si>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</si>
  <si>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</si>
  <si>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</si>
  <si>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</si>
  <si>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</si>
  <si>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</si>
  <si>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</si>
  <si>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</si>
  <si>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</si>
  <si>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</si>
  <si>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</si>
  <si>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</si>
  <si>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</si>
  <si>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</si>
  <si>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</si>
  <si>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</si>
  <si>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</si>
  <si>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</si>
  <si>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</si>
  <si>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</si>
  <si>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</si>
  <si>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</si>
  <si>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</si>
  <si>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</si>
  <si>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</si>
  <si>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</si>
  <si>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</si>
  <si>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</si>
  <si>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</si>
  <si>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</si>
  <si>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</si>
  <si>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</si>
  <si>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</si>
  <si>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</si>
  <si>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</si>
  <si>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</si>
  <si>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</si>
  <si>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</si>
  <si>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</si>
  <si>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</si>
  <si>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</si>
  <si>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</si>
  <si>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</si>
  <si>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</si>
  <si>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</si>
  <si>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</si>
  <si>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</si>
  <si>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</si>
  <si>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</si>
  <si>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</si>
  <si>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</si>
  <si>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</si>
  <si>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</si>
  <si>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</si>
  <si>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</si>
  <si>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</si>
  <si>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</si>
  <si>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</si>
  <si>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</si>
  <si>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</si>
  <si>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</si>
  <si>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</si>
  <si>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</si>
  <si>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</si>
  <si>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</si>
  <si>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</si>
  <si>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</si>
  <si>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</si>
  <si>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</si>
  <si>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</si>
  <si>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</si>
  <si>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</si>
  <si>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</si>
  <si>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</si>
  <si>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</si>
  <si>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</si>
  <si>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</si>
  <si>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</si>
  <si>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</si>
  <si>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</si>
  <si>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</si>
  <si>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</si>
  <si>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</si>
  <si>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</si>
  <si>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</si>
  <si>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</si>
  <si>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</si>
  <si>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</si>
  <si>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</si>
  <si>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</si>
  <si>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</si>
  <si>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</si>
  <si>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</si>
  <si>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</si>
  <si>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</si>
  <si>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</si>
  <si>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</si>
  <si>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</si>
  <si>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</si>
  <si>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</si>
  <si>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</si>
  <si>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</si>
  <si>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</si>
  <si>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</si>
  <si>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</si>
  <si>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</si>
  <si>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</si>
  <si>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</si>
  <si>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</si>
  <si>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</si>
  <si>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</si>
  <si>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</si>
  <si>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</si>
  <si>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</si>
  <si>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</si>
  <si>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</si>
  <si>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</si>
  <si>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</si>
  <si>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</si>
  <si>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</si>
  <si>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</si>
  <si>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</si>
  <si>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</si>
  <si>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</si>
  <si>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</si>
  <si>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</si>
  <si>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</si>
  <si>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</si>
  <si>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</si>
  <si>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</si>
  <si>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</si>
  <si>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</si>
  <si>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</si>
  <si>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</si>
  <si>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</si>
  <si>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</si>
  <si>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</si>
  <si>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</si>
  <si>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</si>
  <si>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</si>
  <si>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</si>
  <si>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</si>
  <si>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</si>
  <si>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</si>
  <si>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</si>
  <si>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</si>
  <si>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</si>
  <si>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</si>
  <si>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</si>
  <si>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</si>
  <si>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</si>
  <si>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</si>
  <si>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</si>
  <si>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</si>
  <si>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</si>
  <si>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</si>
  <si>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</si>
  <si>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</si>
  <si>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</si>
  <si>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</si>
  <si>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</si>
  <si>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</si>
  <si>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</si>
  <si>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</si>
  <si>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</si>
  <si>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</si>
  <si>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</si>
  <si>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</si>
  <si>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</si>
  <si>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</si>
  <si>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</si>
  <si>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</si>
  <si>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</si>
  <si>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</si>
  <si>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</si>
  <si>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</si>
  <si>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</si>
  <si>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</si>
  <si>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</si>
  <si>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</si>
  <si>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</si>
  <si>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</si>
  <si>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</si>
  <si>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</si>
  <si>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</si>
  <si>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</si>
  <si>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</si>
  <si>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</si>
  <si>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</si>
  <si>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</si>
  <si>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</si>
  <si>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</si>
  <si>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</si>
  <si>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</si>
  <si>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</si>
  <si>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</si>
  <si>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</si>
  <si>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</si>
  <si>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</si>
  <si>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</si>
  <si>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</si>
  <si>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</si>
  <si>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</si>
  <si>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</si>
  <si>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</si>
  <si>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</si>
  <si>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</si>
  <si>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</si>
  <si>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</si>
  <si>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</si>
  <si>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</si>
  <si>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</si>
  <si>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</si>
  <si>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</si>
  <si>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</si>
  <si>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</si>
  <si>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</si>
  <si>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</si>
  <si>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</si>
  <si>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</si>
  <si>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</si>
  <si>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</si>
  <si>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</si>
  <si>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</si>
  <si>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</si>
  <si>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</si>
  <si>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</si>
  <si>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</si>
  <si>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</si>
  <si>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</si>
  <si>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</si>
  <si>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</si>
  <si>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</si>
  <si>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</si>
  <si>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</si>
  <si>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</si>
  <si>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</si>
  <si>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</si>
  <si>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</si>
  <si>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</si>
  <si>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</si>
  <si>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</si>
  <si>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</si>
  <si>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</si>
  <si>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</si>
  <si>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</si>
  <si>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</si>
  <si>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</si>
  <si>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</si>
  <si>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</si>
  <si>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</si>
  <si>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</si>
  <si>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</si>
  <si>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</si>
  <si>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</si>
  <si>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</si>
  <si>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</si>
  <si>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</si>
  <si>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</si>
  <si>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</si>
  <si>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</si>
  <si>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</si>
  <si>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</si>
  <si>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</si>
  <si>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</si>
  <si>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</si>
  <si>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</si>
  <si>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</si>
  <si>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</si>
  <si>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</si>
  <si>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</si>
  <si>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</si>
  <si>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</si>
  <si>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</si>
  <si>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</si>
  <si>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</si>
  <si>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</si>
  <si>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</si>
  <si>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</si>
  <si>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</si>
  <si>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</si>
  <si>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</si>
  <si>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</si>
  <si>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</si>
  <si>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</si>
  <si>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</si>
  <si>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</si>
  <si>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</si>
  <si>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</si>
  <si>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</si>
  <si>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</si>
  <si>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</si>
  <si>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</si>
  <si>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</si>
  <si>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</si>
  <si>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</si>
  <si>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</si>
  <si>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</si>
  <si>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</si>
  <si>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</si>
  <si>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</si>
  <si>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</si>
  <si>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</si>
  <si>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</si>
  <si>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</si>
  <si>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</si>
  <si>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</si>
  <si>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</si>
  <si>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</si>
  <si>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</si>
  <si>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</si>
  <si>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</si>
  <si>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</si>
  <si>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</si>
  <si>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</si>
  <si>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</si>
  <si>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</si>
  <si>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</si>
  <si>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</si>
  <si>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</si>
  <si>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</si>
  <si>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</si>
  <si>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</si>
  <si>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</si>
  <si>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</si>
  <si>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</si>
  <si>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</si>
  <si>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</si>
  <si>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</si>
  <si>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</si>
  <si>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</si>
  <si>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</si>
  <si>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</si>
  <si>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</si>
  <si>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</si>
  <si>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</si>
  <si>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</si>
  <si>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</si>
  <si>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</si>
  <si>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</si>
  <si>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</si>
  <si>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</si>
  <si>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</si>
  <si>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</si>
  <si>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</si>
  <si>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</si>
  <si>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</si>
  <si>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</si>
  <si>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</si>
  <si>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</si>
  <si>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</si>
  <si>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</si>
  <si>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</si>
  <si>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</si>
  <si>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</si>
  <si>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</si>
  <si>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</si>
  <si>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</si>
  <si>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</si>
  <si>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</si>
  <si>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</si>
  <si>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</si>
  <si>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</si>
  <si>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</si>
  <si>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</si>
  <si>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</si>
  <si>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</si>
  <si>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</si>
  <si>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</si>
  <si>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</si>
  <si>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</si>
  <si>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</si>
  <si>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</si>
  <si>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</si>
  <si>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</si>
  <si>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</si>
  <si>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</si>
  <si>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</si>
  <si>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</si>
  <si>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</si>
  <si>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</si>
  <si>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</si>
  <si>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</si>
  <si>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</si>
  <si>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</si>
  <si>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</si>
  <si>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</si>
  <si>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</si>
  <si>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</si>
  <si>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</si>
  <si>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</si>
  <si>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</si>
  <si>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</si>
  <si>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</si>
  <si>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</si>
  <si>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</si>
  <si>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</si>
  <si>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</si>
  <si>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</si>
  <si>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</si>
  <si>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</si>
  <si>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</si>
  <si>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</si>
  <si>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</si>
  <si>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</si>
  <si>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</si>
  <si>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</si>
  <si>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</si>
  <si>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</si>
  <si>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</si>
  <si>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</si>
  <si>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</si>
  <si>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</si>
  <si>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</si>
  <si>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</si>
  <si>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</si>
  <si>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</si>
  <si>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</si>
  <si>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</si>
  <si>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</si>
  <si>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</si>
  <si>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</si>
  <si>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</si>
  <si>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</si>
  <si>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</si>
  <si>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</si>
  <si>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</si>
  <si>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</si>
  <si>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</si>
  <si>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</si>
  <si>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</si>
  <si>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</si>
  <si>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</si>
  <si>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</si>
  <si>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</si>
  <si>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</si>
  <si>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</si>
  <si>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</si>
  <si>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</si>
  <si>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</si>
  <si>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</si>
  <si>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</si>
  <si>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</si>
  <si>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</si>
  <si>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</si>
  <si>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</si>
  <si>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</si>
  <si>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</si>
  <si>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</si>
  <si>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</si>
  <si>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</si>
  <si>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</si>
  <si>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</si>
  <si>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</si>
  <si>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</si>
  <si>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</si>
  <si>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</si>
  <si>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</si>
  <si>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</si>
  <si>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</si>
  <si>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</si>
  <si>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</si>
  <si>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</si>
  <si>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</si>
  <si>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</si>
  <si>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</si>
  <si>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</si>
  <si>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</si>
  <si>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</si>
  <si>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</si>
  <si>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</si>
  <si>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</si>
  <si>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</si>
  <si>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</si>
  <si>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</si>
  <si>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</si>
  <si>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</si>
  <si>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</si>
  <si>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</si>
  <si>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</si>
  <si>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</si>
  <si>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</si>
  <si>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</si>
  <si>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</si>
  <si>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</si>
  <si>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</si>
  <si>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</si>
  <si>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</si>
  <si>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</si>
  <si>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</si>
  <si>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</si>
  <si>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</si>
  <si>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</si>
  <si>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</si>
  <si>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</si>
  <si>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</si>
  <si>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</si>
  <si>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</si>
  <si>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</si>
  <si>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</si>
  <si>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</si>
  <si>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</si>
  <si>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</si>
  <si>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</si>
  <si>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</si>
  <si>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</si>
  <si>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</si>
  <si>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</si>
  <si>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</si>
  <si>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</si>
  <si>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</si>
  <si>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</si>
  <si>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</si>
  <si>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</si>
  <si>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</si>
  <si>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</si>
  <si>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</si>
  <si>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</si>
  <si>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</si>
  <si>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</si>
  <si>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</si>
  <si>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</si>
  <si>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</si>
  <si>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</si>
  <si>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</si>
  <si>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</si>
  <si>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</si>
  <si>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</si>
  <si>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</si>
  <si>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</si>
  <si>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</si>
  <si>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</si>
  <si>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</si>
  <si>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</si>
  <si>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</si>
  <si>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</si>
  <si>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</si>
  <si>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</si>
  <si>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</si>
  <si>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</si>
  <si>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</si>
  <si>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</si>
  <si>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</si>
  <si>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</si>
  <si>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</si>
  <si>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</si>
  <si>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</si>
  <si>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</si>
  <si>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</si>
  <si>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</si>
  <si>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</si>
  <si>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</si>
  <si>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</si>
  <si>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</si>
  <si>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</si>
  <si>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</si>
  <si>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</si>
  <si>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</si>
  <si>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</si>
  <si>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</si>
  <si>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</si>
  <si>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</si>
  <si>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</si>
  <si>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</si>
  <si>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</si>
  <si>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</si>
  <si>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</si>
  <si>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</si>
  <si>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</si>
  <si>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</si>
  <si>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</si>
  <si>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</si>
  <si>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</si>
  <si>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</si>
  <si>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</si>
  <si>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</si>
  <si>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</si>
  <si>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</si>
  <si>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</si>
  <si>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</si>
  <si>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</si>
  <si>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</si>
  <si>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</si>
  <si>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</si>
  <si>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</si>
  <si>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</si>
  <si>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</si>
  <si>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</si>
  <si>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</si>
  <si>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</si>
  <si>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</si>
  <si>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</si>
  <si>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</si>
  <si>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</si>
  <si>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</si>
  <si>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</si>
  <si>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</si>
  <si>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</si>
  <si>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</si>
  <si>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</si>
  <si>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</si>
  <si>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</si>
  <si>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</si>
  <si>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</si>
  <si>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</si>
  <si>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</si>
  <si>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</si>
  <si>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</si>
  <si>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</si>
  <si>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</si>
  <si>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</si>
  <si>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</si>
  <si>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</si>
  <si>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</si>
  <si>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</si>
  <si>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</si>
  <si>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</si>
  <si>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</si>
  <si>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</si>
  <si>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</si>
  <si>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</si>
  <si>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</si>
  <si>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</si>
  <si>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</si>
  <si>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</si>
  <si>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</si>
  <si>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</si>
  <si>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</si>
  <si>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</si>
  <si>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</si>
  <si>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</si>
  <si>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</si>
  <si>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</si>
  <si>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</si>
  <si>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</si>
  <si>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</si>
  <si>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</si>
  <si>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</si>
  <si>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</si>
  <si>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</si>
  <si>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</si>
  <si>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</si>
  <si>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</si>
  <si>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</si>
  <si>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</si>
  <si>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</si>
  <si>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</si>
  <si>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</si>
  <si>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</si>
  <si>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</si>
  <si>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</si>
  <si>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</si>
  <si>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</si>
  <si>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</si>
  <si>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</si>
  <si>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</si>
  <si>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</si>
  <si>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</si>
  <si>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</si>
  <si>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</si>
  <si>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</si>
  <si>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</si>
  <si>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</si>
  <si>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</si>
  <si>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</si>
  <si>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</si>
  <si>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</si>
  <si>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</si>
  <si>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</si>
  <si>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</si>
  <si>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</si>
  <si>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</si>
  <si>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</si>
  <si>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</si>
  <si>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</si>
  <si>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</si>
  <si>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</si>
  <si>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</si>
  <si>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</si>
  <si>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</si>
  <si>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</si>
  <si>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</si>
  <si>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</si>
  <si>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</si>
  <si>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</si>
  <si>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</si>
  <si>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</si>
  <si>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</si>
  <si>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</si>
  <si>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</si>
  <si>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</si>
  <si>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</si>
  <si>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</si>
  <si>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</si>
  <si>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</si>
  <si>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</si>
  <si>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</si>
  <si>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</si>
  <si>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</si>
  <si>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</si>
  <si>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</si>
  <si>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</si>
  <si>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</si>
  <si>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</si>
  <si>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</si>
  <si>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</si>
  <si>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</si>
  <si>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</si>
  <si>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</si>
  <si>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</si>
  <si>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</si>
  <si>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</si>
  <si>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</si>
  <si>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</si>
  <si>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</si>
  <si>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</si>
  <si>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</si>
  <si>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</si>
  <si>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</si>
  <si>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</si>
  <si>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</si>
  <si>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</si>
  <si>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</si>
  <si>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</si>
  <si>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</si>
  <si>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</si>
  <si>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</si>
  <si>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</si>
  <si>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</si>
  <si>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</si>
  <si>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</si>
  <si>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</si>
  <si>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</si>
  <si>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</si>
  <si>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</si>
  <si>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</si>
  <si>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</si>
  <si>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</si>
  <si>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</si>
  <si>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</si>
  <si>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</si>
  <si>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</si>
  <si>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</si>
  <si>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</si>
  <si>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</si>
  <si>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</si>
  <si>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</si>
  <si>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</si>
  <si>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</si>
  <si>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</si>
  <si>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</si>
  <si>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</si>
  <si>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</si>
  <si>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</si>
  <si>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</si>
  <si>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</si>
  <si>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</si>
  <si>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</si>
  <si>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</si>
  <si>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</si>
  <si>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</si>
  <si>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</si>
  <si>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</si>
  <si>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</si>
  <si>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</si>
  <si>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</si>
  <si>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</si>
  <si>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</si>
  <si>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</si>
  <si>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</si>
  <si>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</si>
  <si>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</si>
  <si>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</si>
  <si>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</si>
  <si>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</si>
  <si>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</si>
  <si>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</si>
  <si>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</si>
  <si>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</si>
  <si>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</si>
  <si>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</si>
  <si>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</si>
  <si>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</si>
  <si>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</si>
  <si>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</si>
  <si>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</si>
  <si>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</si>
  <si>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</si>
  <si>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</si>
  <si>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</si>
  <si>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</si>
  <si>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</si>
  <si>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</si>
  <si>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</si>
  <si>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</si>
  <si>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</si>
  <si>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</si>
  <si>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</si>
  <si>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</si>
  <si>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</si>
  <si>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</si>
  <si>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</si>
  <si>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</si>
  <si>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</si>
  <si>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</si>
  <si>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</si>
  <si>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</si>
  <si>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</si>
  <si>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</si>
  <si>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</si>
  <si>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</si>
  <si>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</si>
  <si>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</si>
  <si>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</si>
  <si>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</si>
  <si>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</si>
  <si>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</si>
  <si>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</si>
  <si>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</si>
  <si>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</si>
  <si>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</si>
  <si>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</si>
  <si>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</si>
  <si>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</si>
  <si>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</si>
  <si>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</si>
  <si>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</si>
  <si>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</si>
  <si>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</si>
  <si>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</si>
  <si>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</si>
  <si>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</si>
  <si>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</si>
  <si>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</si>
  <si>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</si>
  <si>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</si>
  <si>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</si>
  <si>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</si>
  <si>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</si>
  <si>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</si>
  <si>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</si>
  <si>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</si>
  <si>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</si>
  <si>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</si>
  <si>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</si>
  <si>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</si>
  <si>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</si>
  <si>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</si>
  <si>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</si>
  <si>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</si>
  <si>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</si>
  <si>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</si>
  <si>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</si>
  <si>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</si>
  <si>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</si>
  <si>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</si>
  <si>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</si>
  <si>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</si>
  <si>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</si>
  <si>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</si>
  <si>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</si>
  <si>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</si>
  <si>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</si>
  <si>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</si>
  <si>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</si>
  <si>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</si>
  <si>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</si>
  <si>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</si>
  <si>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</si>
  <si>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</si>
  <si>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</si>
  <si>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</si>
  <si>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</si>
  <si>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</si>
  <si>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</si>
  <si>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</si>
  <si>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</si>
  <si>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</si>
  <si>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</si>
  <si>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</si>
  <si>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</si>
  <si>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</si>
  <si>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</si>
  <si>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</si>
  <si>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</si>
  <si>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</si>
  <si>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</si>
  <si>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</si>
  <si>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</si>
  <si>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</si>
  <si>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</si>
  <si>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</si>
  <si>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</si>
  <si>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</si>
  <si>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</si>
  <si>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</si>
  <si>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</si>
  <si>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</si>
  <si>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</si>
  <si>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</si>
  <si>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</si>
  <si>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</si>
  <si>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</si>
  <si>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</si>
  <si>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</si>
  <si>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</si>
  <si>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</si>
  <si>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</si>
  <si>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</si>
  <si>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</si>
  <si>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</si>
  <si>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</si>
  <si>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</si>
  <si>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</si>
  <si>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</si>
  <si>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</si>
  <si>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</si>
  <si>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</si>
  <si>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</si>
  <si>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</si>
  <si>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</si>
  <si>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</si>
  <si>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</si>
  <si>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</si>
  <si>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</si>
  <si>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</si>
  <si>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</si>
  <si>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</si>
  <si>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</si>
  <si>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</si>
  <si>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</si>
  <si>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</si>
  <si>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</si>
  <si>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</si>
  <si>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</si>
  <si>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</si>
  <si>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</si>
  <si>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</si>
  <si>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</si>
  <si>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</si>
  <si>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</si>
  <si>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</si>
  <si>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</si>
  <si>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</si>
  <si>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</si>
  <si>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</si>
  <si>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</si>
  <si>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</si>
  <si>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</si>
  <si>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</si>
  <si>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</si>
  <si>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</si>
  <si>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</si>
  <si>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</si>
  <si>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</si>
  <si>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</si>
  <si>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</si>
  <si>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</si>
  <si>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</si>
  <si>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</si>
  <si>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</si>
  <si>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</si>
  <si>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</si>
  <si>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</si>
  <si>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</si>
  <si>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</si>
  <si>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</si>
  <si>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</si>
  <si>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</si>
  <si>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</si>
  <si>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</si>
  <si>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</si>
  <si>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</si>
  <si>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</si>
  <si>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</si>
  <si>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</si>
  <si>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</si>
  <si>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</si>
  <si>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</si>
  <si>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</si>
  <si>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</si>
  <si>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</si>
  <si>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</si>
  <si>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</si>
  <si>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</si>
  <si>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</si>
  <si>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</si>
  <si>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</si>
  <si>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</si>
  <si>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</si>
  <si>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</si>
  <si>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</si>
  <si>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</si>
  <si>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</si>
  <si>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</si>
  <si>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</si>
  <si>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</si>
  <si>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</si>
  <si>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</si>
  <si>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</si>
  <si>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</si>
  <si>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</si>
  <si>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</si>
  <si>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</si>
  <si>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</si>
  <si>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</si>
  <si>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</si>
  <si>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</si>
  <si>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</si>
  <si>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</si>
  <si>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</si>
  <si>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</si>
  <si>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</si>
  <si>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</si>
  <si>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</si>
  <si>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</si>
  <si>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</si>
  <si>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</si>
  <si>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</si>
  <si>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</si>
  <si>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</si>
  <si>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</si>
  <si>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</si>
  <si>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</si>
  <si>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</si>
  <si>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</si>
  <si>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</si>
  <si>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</si>
  <si>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</si>
  <si>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</si>
  <si>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</si>
  <si>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</si>
  <si>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</si>
  <si>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</si>
  <si>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</si>
  <si>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</si>
  <si>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</si>
  <si>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</si>
  <si>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</si>
  <si>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</si>
  <si>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</si>
  <si>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</si>
  <si>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</si>
  <si>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</si>
  <si>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</si>
  <si>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</si>
  <si>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</si>
  <si>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</si>
  <si>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</si>
  <si>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</si>
  <si>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</si>
  <si>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</si>
  <si>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</si>
  <si>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</si>
  <si>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</si>
  <si>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</si>
  <si>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</si>
  <si>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</si>
  <si>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</si>
  <si>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</si>
  <si>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</si>
  <si>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</si>
  <si>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</si>
  <si>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</si>
  <si>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</si>
  <si>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</si>
  <si>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</si>
  <si>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</si>
  <si>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</si>
  <si>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</si>
  <si>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</si>
  <si>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</si>
  <si>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</si>
  <si>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</si>
  <si>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</si>
  <si>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</si>
  <si>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</si>
  <si>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</si>
  <si>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</si>
  <si>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</si>
  <si>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</si>
  <si>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</si>
  <si>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</si>
  <si>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</si>
  <si>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</si>
  <si>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</si>
  <si>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</si>
  <si>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</si>
  <si>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</si>
  <si>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</si>
  <si>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</si>
  <si>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</si>
  <si>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</si>
  <si>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</si>
  <si>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</si>
  <si>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</si>
  <si>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</si>
  <si>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</si>
  <si>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</si>
  <si>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</si>
  <si>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</si>
  <si>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</si>
  <si>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</si>
  <si>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</si>
  <si>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</si>
  <si>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</si>
  <si>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</si>
  <si>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</si>
  <si>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</si>
  <si>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</si>
  <si>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</si>
  <si>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</si>
  <si>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</si>
  <si>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</si>
  <si>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</si>
  <si>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</si>
  <si>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</si>
  <si>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</si>
  <si>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</si>
  <si>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</si>
  <si>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</si>
  <si>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</si>
  <si>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</si>
  <si>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</si>
  <si>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</si>
  <si>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</si>
  <si>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</si>
  <si>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</si>
  <si>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</si>
  <si>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</si>
  <si>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</si>
  <si>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</si>
  <si>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</si>
  <si>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</si>
  <si>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</si>
  <si>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</si>
  <si>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</si>
  <si>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</si>
  <si>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</si>
  <si>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</si>
  <si>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</si>
  <si>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</si>
  <si>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</si>
  <si>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</si>
  <si>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</si>
  <si>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</si>
  <si>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</si>
  <si>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</si>
  <si>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</si>
  <si>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</si>
  <si>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</si>
  <si>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</si>
  <si>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</si>
  <si>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</si>
  <si>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</si>
  <si>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</si>
  <si>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</si>
  <si>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</si>
  <si>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</si>
  <si>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</si>
  <si>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</si>
  <si>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</si>
  <si>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</si>
  <si>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</si>
  <si>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</si>
  <si>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</si>
  <si>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</si>
  <si>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</si>
  <si>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</si>
  <si>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</si>
  <si>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</si>
  <si>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</si>
  <si>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</si>
  <si>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</si>
  <si>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</si>
  <si>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</si>
  <si>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</si>
  <si>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</si>
  <si>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</si>
  <si>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</si>
  <si>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</si>
  <si>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</si>
  <si>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</si>
  <si>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</si>
  <si>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</si>
  <si>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</si>
  <si>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</si>
  <si>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</si>
  <si>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</si>
  <si>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</si>
  <si>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</si>
  <si>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</si>
  <si>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</si>
  <si>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</si>
  <si>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</si>
  <si>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</si>
  <si>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</si>
  <si>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</si>
  <si>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</si>
  <si>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</si>
  <si>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</si>
  <si>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</si>
  <si>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</si>
  <si>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</si>
  <si>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</si>
  <si>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</si>
  <si>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</si>
  <si>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</si>
  <si>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</si>
  <si>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</si>
  <si>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</si>
  <si>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</si>
  <si>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</si>
  <si>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</si>
  <si>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</si>
  <si>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</si>
  <si>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</si>
  <si>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</si>
  <si>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</si>
  <si>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</si>
  <si>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</si>
  <si>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</si>
  <si>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</si>
  <si>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</si>
  <si>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</si>
  <si>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</si>
  <si>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</si>
  <si>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</si>
  <si>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</si>
  <si>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</si>
  <si>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</si>
  <si>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</si>
  <si>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</si>
  <si>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</si>
  <si>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</si>
  <si>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</si>
  <si>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</si>
  <si>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</si>
  <si>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</si>
  <si>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</si>
  <si>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</si>
  <si>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</si>
  <si>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</si>
  <si>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</si>
  <si>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</si>
  <si>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</si>
  <si>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</si>
  <si>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</si>
  <si>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</si>
  <si>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</si>
  <si>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</si>
  <si>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</si>
  <si>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</si>
  <si>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</si>
  <si>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</si>
  <si>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</si>
  <si>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</si>
  <si>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</si>
  <si>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</si>
  <si>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</si>
  <si>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</si>
  <si>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</si>
  <si>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</si>
  <si>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</si>
  <si>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</si>
  <si>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</si>
  <si>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</si>
  <si>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</si>
  <si>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</si>
  <si>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</si>
  <si>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</si>
  <si>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</si>
  <si>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</si>
  <si>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</si>
  <si>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</si>
  <si>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</si>
  <si>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</si>
  <si>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</si>
  <si>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</si>
  <si>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</si>
  <si>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</si>
  <si>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</si>
  <si>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</si>
  <si>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</si>
  <si>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</si>
  <si>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</si>
  <si>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</si>
  <si>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</si>
  <si>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</si>
  <si>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</si>
  <si>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</si>
  <si>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</si>
  <si>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</si>
  <si>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</si>
  <si>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</si>
  <si>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</si>
  <si>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</si>
  <si>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</si>
  <si>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</si>
  <si>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</si>
  <si>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</si>
  <si>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</si>
  <si>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</si>
  <si>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</si>
  <si>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</si>
  <si>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</si>
  <si>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</si>
  <si>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</si>
  <si>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</si>
  <si>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</si>
  <si>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</si>
  <si>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</si>
  <si>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</si>
  <si>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</si>
  <si>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</si>
  <si>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</si>
  <si>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</si>
  <si>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</si>
  <si>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</si>
  <si>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</si>
  <si>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</si>
  <si>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</si>
  <si>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</si>
  <si>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</si>
  <si>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</si>
  <si>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</si>
  <si>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</si>
  <si>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</si>
  <si>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</si>
  <si>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</si>
  <si>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</si>
  <si>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</si>
  <si>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</si>
  <si>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</si>
  <si>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</si>
  <si>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</si>
  <si>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</si>
  <si>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</si>
  <si>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</si>
  <si>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</si>
  <si>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</si>
  <si>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</si>
  <si>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</si>
  <si>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</si>
  <si>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</si>
  <si>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</si>
  <si>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</si>
  <si>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</si>
  <si>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</si>
  <si>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</si>
  <si>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</si>
  <si>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</si>
  <si>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</si>
  <si>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</si>
  <si>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</si>
  <si>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</si>
  <si>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</si>
  <si>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</si>
  <si>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</si>
  <si>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</si>
  <si>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</si>
  <si>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</si>
  <si>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</si>
  <si>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</si>
  <si>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</si>
  <si>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</si>
  <si>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</si>
  <si>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</si>
  <si>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</si>
  <si>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</si>
  <si>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</si>
  <si>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</si>
  <si>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</si>
  <si>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</si>
  <si>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</si>
  <si>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</si>
  <si>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</si>
  <si>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</si>
  <si>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</si>
  <si>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</si>
  <si>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</si>
  <si>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</si>
  <si>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</si>
  <si>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</si>
  <si>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</si>
  <si>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</si>
  <si>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</si>
  <si>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</si>
  <si>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</si>
  <si>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</si>
  <si>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</si>
  <si>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</si>
  <si>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</si>
  <si>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</si>
  <si>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</si>
  <si>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</si>
  <si>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</si>
  <si>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</si>
  <si>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</si>
  <si>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</si>
  <si>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</si>
  <si>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</si>
  <si>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</si>
  <si>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</si>
  <si>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</si>
  <si>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</si>
  <si>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</si>
  <si>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</si>
  <si>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</si>
  <si>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</si>
  <si>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</si>
  <si>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</si>
  <si>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</si>
  <si>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</si>
  <si>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</si>
  <si>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</si>
  <si>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</si>
  <si>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</si>
  <si>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</si>
  <si>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</si>
  <si>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</si>
  <si>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</si>
  <si>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</si>
  <si>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</si>
  <si>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</si>
  <si>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</si>
  <si>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</si>
  <si>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</si>
  <si>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</si>
  <si>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</si>
  <si>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</si>
  <si>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</si>
  <si>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</si>
  <si>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</si>
  <si>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</si>
  <si>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</si>
  <si>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</si>
  <si>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</si>
  <si>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</si>
  <si>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</si>
  <si>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</si>
  <si>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</si>
  <si>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</si>
  <si>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</si>
  <si>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</si>
  <si>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</si>
  <si>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</si>
  <si>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</si>
  <si>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</si>
  <si>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</si>
  <si>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</si>
  <si>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</si>
  <si>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</si>
  <si>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</si>
  <si>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</si>
  <si>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</si>
  <si>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</si>
  <si>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</si>
  <si>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</si>
  <si>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</si>
  <si>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</si>
  <si>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</si>
  <si>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</si>
  <si>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</si>
  <si>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</si>
  <si>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</si>
  <si>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</si>
  <si>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</si>
  <si>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</si>
  <si>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</si>
  <si>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</si>
  <si>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</si>
  <si>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</si>
  <si>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</si>
  <si>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</si>
  <si>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</si>
  <si>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</si>
  <si>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</si>
  <si>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</si>
  <si>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</si>
  <si>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</si>
  <si>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</si>
  <si>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</si>
  <si>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</si>
  <si>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</si>
  <si>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</si>
  <si>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</si>
  <si>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</si>
  <si>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</si>
  <si>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</si>
  <si>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</si>
  <si>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</si>
  <si>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</si>
  <si>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</si>
  <si>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</si>
  <si>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</si>
  <si>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</si>
  <si>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</si>
  <si>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</si>
  <si>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</si>
  <si>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</si>
  <si>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</si>
  <si>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</si>
  <si>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</si>
  <si>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</si>
  <si>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</si>
  <si>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</si>
  <si>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</si>
  <si>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</si>
  <si>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</si>
  <si>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</si>
  <si>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</si>
  <si>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</si>
  <si>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</si>
  <si>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</si>
  <si>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</si>
  <si>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</si>
  <si>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</si>
  <si>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</si>
  <si>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</si>
  <si>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</si>
  <si>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</si>
  <si>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</si>
  <si>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</si>
  <si>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</si>
  <si>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</si>
  <si>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</si>
  <si>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</si>
  <si>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</si>
  <si>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</si>
  <si>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</si>
  <si>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</si>
  <si>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</si>
  <si>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</si>
  <si>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</si>
  <si>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</si>
  <si>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</si>
  <si>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</si>
  <si>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</si>
  <si>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</si>
  <si>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</si>
  <si>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</si>
  <si>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</si>
  <si>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</si>
  <si>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</si>
  <si>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</si>
  <si>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</si>
  <si>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</si>
  <si>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</si>
  <si>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</si>
  <si>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</si>
  <si>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</si>
  <si>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</si>
  <si>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</si>
  <si>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</si>
  <si>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</si>
  <si>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</si>
  <si>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</si>
  <si>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</si>
  <si>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</si>
  <si>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</si>
  <si>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</si>
  <si>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</si>
  <si>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</si>
  <si>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</si>
  <si>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</si>
  <si>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</si>
  <si>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</si>
  <si>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</si>
  <si>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</si>
  <si>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</si>
  <si>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</si>
  <si>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</si>
  <si>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</si>
  <si>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</si>
  <si>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</si>
  <si>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</si>
  <si>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</si>
  <si>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</si>
  <si>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</si>
  <si>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</si>
  <si>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</si>
  <si>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</si>
  <si>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</si>
  <si>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</si>
  <si>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</si>
  <si>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</si>
  <si>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</si>
  <si>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</si>
  <si>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</si>
  <si>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</si>
  <si>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</si>
  <si>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</si>
  <si>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</si>
  <si>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</si>
  <si>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</si>
  <si>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</si>
  <si>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</si>
  <si>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</si>
  <si>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</si>
  <si>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</si>
  <si>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</si>
  <si>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</si>
  <si>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</si>
  <si>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</si>
  <si>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</si>
  <si>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</si>
  <si>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</si>
  <si>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</si>
  <si>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</si>
  <si>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</si>
  <si>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</si>
  <si>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</si>
  <si>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</si>
  <si>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</si>
  <si>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</si>
  <si>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</si>
  <si>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</si>
  <si>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</si>
  <si>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</si>
  <si>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</si>
  <si>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</si>
  <si>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</si>
  <si>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</si>
  <si>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</si>
  <si>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</si>
  <si>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</si>
  <si>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</si>
  <si>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</si>
  <si>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</si>
  <si>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</si>
  <si>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</si>
  <si>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</si>
  <si>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</si>
  <si>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</si>
  <si>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</si>
  <si>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</si>
  <si>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</si>
  <si>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</si>
  <si>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</si>
  <si>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</si>
  <si>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</si>
  <si>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</si>
  <si>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</si>
  <si>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</si>
  <si>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</si>
  <si>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</si>
  <si>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</si>
  <si>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</si>
  <si>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</si>
  <si>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</si>
  <si>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</si>
  <si>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</si>
  <si>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</si>
  <si>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</si>
  <si>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</si>
  <si>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</si>
  <si>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</si>
  <si>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</si>
  <si>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</si>
  <si>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</si>
  <si>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</si>
  <si>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</si>
  <si>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</si>
  <si>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</si>
  <si>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</si>
  <si>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</si>
  <si>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</si>
  <si>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</si>
  <si>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</si>
  <si>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</si>
  <si>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</si>
  <si>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</si>
  <si>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</si>
  <si>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</si>
  <si>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</si>
  <si>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</si>
  <si>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</si>
  <si>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</si>
  <si>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</si>
  <si>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</si>
  <si>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</si>
  <si>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</si>
  <si>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</si>
  <si>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</si>
  <si>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</si>
  <si>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</si>
  <si>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</si>
  <si>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</si>
  <si>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</si>
  <si>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</si>
  <si>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</si>
  <si>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</si>
  <si>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</si>
  <si>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</si>
  <si>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</si>
  <si>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</si>
  <si>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</si>
  <si>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</si>
  <si>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</si>
  <si>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</si>
  <si>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</si>
  <si>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</si>
  <si>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</si>
  <si>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</si>
  <si>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</si>
  <si>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</si>
  <si>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</si>
  <si>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</si>
  <si>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</si>
  <si>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</si>
  <si>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</si>
  <si>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</si>
  <si>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</si>
  <si>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</si>
  <si>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</si>
  <si>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</si>
  <si>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</si>
  <si>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</si>
  <si>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</si>
  <si>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</si>
  <si>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</si>
  <si>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</si>
  <si>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</si>
  <si>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</si>
  <si>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</si>
  <si>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</si>
  <si>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</si>
  <si>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</si>
  <si>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</si>
  <si>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</si>
  <si>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</si>
  <si>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</si>
  <si>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</si>
  <si>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</si>
  <si>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</si>
  <si>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</si>
  <si>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</si>
  <si>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</si>
  <si>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</si>
  <si>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</si>
  <si>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</si>
  <si>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</si>
  <si>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</si>
  <si>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</si>
  <si>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</si>
  <si>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</si>
  <si>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</si>
  <si>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</si>
  <si>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</si>
  <si>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</si>
  <si>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</si>
  <si>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</si>
  <si>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</si>
  <si>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</si>
  <si>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</si>
  <si>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</si>
  <si>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</si>
  <si>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</si>
  <si>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</si>
  <si>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</si>
  <si>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</si>
  <si>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</si>
  <si>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</si>
  <si>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</si>
  <si>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</si>
  <si>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</si>
  <si>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</si>
  <si>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</si>
  <si>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</si>
  <si>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</si>
  <si>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</si>
  <si>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</si>
  <si>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</si>
  <si>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</si>
  <si>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</si>
  <si>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</si>
  <si>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</si>
  <si>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</si>
  <si>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</si>
  <si>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</si>
  <si>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</si>
  <si>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</si>
  <si>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</si>
  <si>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</si>
  <si>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</si>
  <si>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</si>
  <si>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</si>
  <si>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</si>
  <si>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</si>
  <si>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</si>
  <si>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</si>
  <si>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</si>
  <si>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</si>
  <si>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</si>
  <si>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</si>
  <si>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</si>
  <si>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</si>
  <si>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</si>
  <si>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</si>
  <si>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</si>
  <si>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</si>
  <si>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</si>
  <si>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</si>
  <si>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</si>
  <si>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</si>
  <si>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</si>
  <si>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</si>
  <si>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</si>
  <si>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</si>
  <si>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</si>
  <si>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</si>
  <si>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</si>
  <si>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</si>
  <si>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</si>
  <si>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</si>
  <si>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</si>
  <si>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</si>
  <si>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</si>
  <si>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</si>
  <si>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</si>
  <si>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</si>
  <si>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</si>
  <si>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</si>
  <si>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</si>
  <si>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</si>
  <si>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</si>
  <si>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</si>
  <si>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</si>
  <si>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</si>
  <si>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</si>
  <si>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</si>
  <si>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</si>
  <si>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</si>
  <si>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</si>
  <si>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</si>
  <si>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</si>
  <si>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</si>
  <si>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</si>
  <si>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</si>
  <si>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</si>
  <si>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</si>
  <si>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</si>
  <si>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</si>
  <si>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</si>
  <si>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</si>
  <si>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</si>
  <si>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</si>
  <si>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</si>
  <si>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</si>
  <si>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</si>
  <si>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</si>
  <si>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</si>
  <si>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</si>
  <si>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</si>
  <si>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</si>
  <si>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</si>
  <si>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</si>
  <si>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</si>
  <si>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</si>
  <si>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</si>
  <si>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</si>
  <si>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</si>
  <si>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</si>
  <si>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</si>
  <si>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</si>
  <si>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</si>
  <si>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</si>
  <si>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</si>
  <si>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</si>
  <si>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</si>
  <si>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</si>
  <si>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</si>
  <si>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</si>
  <si>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</si>
  <si>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</si>
  <si>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</si>
  <si>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</si>
  <si>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</si>
  <si>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</si>
  <si>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</si>
  <si>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</si>
  <si>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</si>
  <si>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</si>
  <si>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</si>
  <si>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</si>
  <si>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</si>
  <si>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</si>
  <si>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</si>
  <si>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</si>
  <si>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</si>
  <si>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</si>
  <si>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</si>
  <si>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</si>
  <si>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</si>
  <si>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</si>
  <si>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</si>
  <si>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</si>
  <si>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</si>
  <si>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</si>
  <si>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</si>
  <si>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</si>
  <si>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</si>
  <si>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</si>
  <si>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</si>
  <si>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</si>
  <si>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</si>
  <si>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</si>
  <si>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</si>
  <si>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</si>
  <si>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</si>
  <si>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</si>
  <si>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</si>
  <si>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</si>
  <si>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</si>
  <si>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</si>
  <si>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</si>
  <si>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</si>
  <si>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</si>
  <si>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</si>
  <si>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</si>
  <si>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</si>
  <si>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</si>
  <si>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</si>
  <si>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</si>
  <si>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</si>
  <si>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</si>
  <si>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</si>
  <si>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</si>
  <si>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</si>
  <si>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</si>
  <si>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</si>
  <si>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</si>
  <si>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</si>
  <si>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</si>
  <si>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</si>
  <si>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</si>
  <si>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</si>
  <si>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</si>
  <si>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</si>
  <si>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</si>
  <si>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</si>
  <si>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</si>
  <si>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</si>
  <si>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</si>
  <si>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</si>
  <si>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</si>
  <si>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</si>
  <si>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</si>
  <si>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</si>
  <si>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</si>
  <si>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</si>
  <si>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</si>
  <si>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</si>
  <si>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</si>
  <si>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</si>
  <si>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</si>
  <si>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</si>
  <si>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</si>
  <si>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</si>
  <si>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</si>
  <si>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</si>
  <si>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</si>
  <si>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</si>
  <si>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</si>
  <si>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</si>
  <si>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</si>
  <si>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</si>
  <si>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</si>
  <si>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</si>
  <si>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</si>
  <si>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</si>
  <si>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</si>
  <si>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</si>
  <si>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</si>
  <si>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</si>
  <si>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</si>
  <si>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</si>
  <si>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</si>
  <si>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</si>
  <si>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</si>
  <si>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</si>
  <si>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</si>
  <si>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</si>
  <si>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</si>
  <si>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</si>
  <si>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</si>
  <si>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</si>
  <si>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</si>
  <si>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</si>
  <si>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</si>
  <si>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</si>
  <si>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</si>
  <si>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</si>
  <si>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</si>
  <si>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</si>
  <si>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</si>
  <si>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</si>
  <si>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</si>
  <si>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</si>
  <si>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</si>
  <si>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</si>
  <si>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</si>
  <si>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</si>
  <si>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</si>
  <si>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</si>
  <si>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</si>
  <si>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</si>
  <si>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</si>
  <si>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</si>
  <si>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</si>
  <si>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</si>
  <si>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</si>
  <si>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</si>
  <si>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</si>
  <si>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</si>
  <si>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</si>
  <si>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</si>
  <si>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</si>
  <si>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</si>
  <si>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</si>
  <si>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</si>
  <si>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</si>
  <si>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</si>
  <si>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</si>
  <si>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</si>
  <si>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</si>
  <si>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</si>
  <si>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</si>
  <si>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</si>
  <si>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</si>
  <si>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</si>
  <si>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</si>
  <si>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</si>
  <si>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</si>
  <si>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</si>
  <si>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</si>
  <si>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</si>
  <si>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</si>
  <si>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</si>
  <si>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</si>
  <si>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</si>
  <si>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</si>
  <si>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</si>
  <si>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</si>
  <si>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</si>
  <si>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</si>
  <si>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</si>
  <si>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</si>
  <si>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</si>
  <si>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</si>
  <si>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</si>
  <si>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</si>
  <si>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</si>
  <si>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</si>
  <si>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</si>
  <si>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</si>
  <si>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</si>
  <si>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</si>
  <si>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</si>
  <si>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</si>
  <si>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</si>
  <si>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</si>
  <si>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</si>
  <si>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</si>
  <si>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</si>
  <si>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</si>
  <si>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</si>
  <si>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</si>
  <si>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</si>
  <si>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</si>
  <si>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</si>
  <si>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</si>
  <si>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</si>
  <si>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</si>
  <si>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</si>
  <si>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</si>
  <si>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</si>
  <si>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</si>
  <si>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</si>
  <si>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</si>
  <si>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</si>
  <si>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</si>
  <si>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</si>
  <si>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</si>
  <si>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</si>
  <si>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</si>
  <si>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</si>
  <si>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</si>
  <si>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</si>
  <si>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</si>
  <si>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</si>
  <si>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</si>
  <si>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</si>
  <si>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</si>
  <si>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</si>
  <si>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</si>
  <si>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</si>
  <si>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</si>
  <si>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</si>
  <si>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</si>
  <si>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</si>
  <si>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</si>
  <si>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</si>
  <si>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</si>
  <si>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</si>
  <si>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</si>
  <si>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</si>
  <si>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</si>
  <si>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</si>
  <si>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</si>
  <si>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</si>
  <si>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</si>
  <si>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</si>
  <si>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</si>
  <si>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</si>
  <si>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</si>
  <si>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</si>
  <si>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</si>
  <si>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</si>
  <si>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</si>
  <si>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</si>
  <si>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</si>
  <si>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</si>
  <si>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</si>
  <si>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</si>
  <si>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</si>
  <si>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</si>
  <si>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</si>
  <si>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</si>
  <si>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</si>
  <si>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</si>
  <si>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</si>
  <si>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</si>
  <si>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</si>
  <si>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</si>
  <si>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</si>
  <si>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</si>
  <si>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</si>
  <si>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</si>
  <si>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</si>
  <si>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</si>
  <si>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</si>
  <si>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</si>
  <si>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</si>
  <si>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</si>
  <si>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</si>
  <si>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</si>
  <si>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</si>
  <si>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</si>
  <si>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</si>
  <si>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</si>
  <si>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</si>
  <si>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</si>
  <si>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</si>
  <si>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</si>
  <si>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</si>
  <si>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</si>
  <si>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</si>
  <si>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</si>
  <si>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</si>
  <si>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</si>
  <si>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</si>
  <si>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</si>
  <si>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</si>
  <si>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</si>
  <si>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</si>
  <si>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</si>
  <si>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</si>
  <si>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</si>
  <si>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</si>
  <si>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</si>
  <si>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</si>
  <si>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</si>
  <si>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</si>
  <si>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</si>
  <si>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</si>
  <si>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</si>
  <si>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</si>
  <si>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</si>
  <si>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</si>
  <si>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</si>
  <si>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</si>
  <si>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</si>
  <si>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</si>
  <si>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</si>
  <si>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</si>
  <si>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</si>
  <si>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</si>
  <si>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</si>
  <si>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</si>
  <si>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</si>
  <si>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</si>
  <si>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</si>
  <si>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</si>
  <si>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</si>
  <si>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</si>
  <si>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</si>
  <si>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</si>
  <si>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</si>
  <si>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</si>
  <si>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</si>
  <si>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</si>
  <si>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</si>
  <si>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</si>
  <si>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</si>
  <si>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</si>
  <si>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</si>
  <si>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</si>
  <si>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</si>
  <si>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</si>
  <si>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</si>
  <si>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</si>
  <si>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</si>
  <si>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</si>
  <si>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</si>
  <si>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</si>
  <si>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</si>
  <si>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</si>
  <si>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</si>
  <si>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</si>
  <si>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</si>
  <si>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</si>
  <si>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</si>
  <si>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</si>
  <si>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</si>
  <si>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</si>
  <si>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</si>
  <si>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</si>
  <si>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</si>
  <si>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</si>
  <si>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</si>
  <si>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</si>
  <si>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</si>
  <si>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</si>
  <si>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</si>
  <si>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</si>
  <si>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</si>
  <si>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</si>
  <si>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</si>
  <si>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</si>
  <si>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</si>
  <si>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</si>
  <si>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</si>
  <si>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</si>
  <si>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</si>
  <si>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</si>
  <si>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</si>
  <si>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</si>
  <si>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</si>
  <si>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</si>
  <si>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</si>
  <si>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</si>
  <si>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</si>
  <si>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</si>
  <si>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</si>
  <si>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</si>
  <si>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</si>
  <si>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</si>
  <si>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</si>
  <si>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</si>
  <si>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</si>
  <si>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</si>
  <si>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</si>
  <si>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</si>
  <si>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</si>
  <si>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</si>
  <si>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</si>
  <si>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</si>
  <si>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</si>
  <si>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</si>
  <si>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</si>
  <si>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</si>
  <si>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</si>
  <si>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</si>
  <si>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</si>
  <si>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</si>
  <si>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</si>
  <si>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</si>
  <si>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</si>
  <si>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</si>
  <si>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</si>
  <si>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</si>
  <si>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</si>
  <si>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</si>
  <si>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</si>
  <si>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</si>
  <si>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</si>
  <si>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</si>
  <si>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</si>
  <si>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</si>
  <si>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</si>
  <si>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</si>
  <si>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</si>
  <si>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</si>
  <si>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</si>
  <si>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</si>
  <si>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</si>
  <si>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</si>
  <si>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</si>
  <si>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</si>
  <si>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</si>
  <si>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</si>
  <si>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</si>
  <si>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</si>
  <si>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</si>
  <si>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</si>
  <si>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</si>
  <si>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</si>
  <si>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</si>
  <si>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</si>
  <si>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</si>
  <si>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</si>
  <si>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</si>
  <si>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</si>
  <si>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</si>
  <si>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</si>
  <si>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</si>
  <si>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</si>
  <si>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</si>
  <si>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</si>
  <si>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</si>
  <si>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</si>
  <si>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</si>
  <si>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</si>
  <si>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</si>
  <si>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</si>
  <si>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</si>
  <si>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</si>
  <si>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</si>
  <si>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</si>
  <si>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</si>
  <si>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</si>
  <si>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</si>
  <si>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</si>
  <si>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</si>
  <si>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</si>
  <si>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</si>
  <si>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</si>
  <si>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</si>
  <si>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</si>
  <si>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</si>
  <si>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</si>
  <si>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</si>
  <si>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</si>
  <si>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</si>
  <si>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</si>
  <si>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</si>
  <si>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</si>
  <si>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</si>
  <si>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</si>
  <si>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</si>
  <si>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</si>
  <si>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</si>
  <si>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</si>
  <si>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</si>
  <si>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</si>
  <si>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</si>
  <si>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</si>
  <si>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</si>
  <si>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</si>
  <si>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</si>
  <si>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</si>
  <si>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</si>
  <si>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</si>
  <si>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</si>
  <si>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</si>
  <si>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</si>
  <si>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</si>
  <si>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</si>
  <si>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</si>
  <si>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</si>
  <si>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</si>
  <si>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</si>
  <si>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</si>
  <si>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</si>
  <si>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</si>
  <si>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</si>
  <si>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</si>
  <si>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</si>
  <si>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</si>
  <si>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</si>
  <si>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</si>
  <si>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</si>
  <si>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</si>
  <si>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</si>
  <si>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</si>
  <si>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</si>
  <si>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</si>
  <si>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</si>
  <si>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</si>
  <si>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</si>
  <si>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</si>
  <si>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</si>
  <si>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</si>
  <si>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</si>
  <si>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</si>
  <si>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</si>
  <si>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</si>
  <si>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</si>
  <si>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</si>
  <si>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</si>
  <si>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</si>
  <si>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</si>
  <si>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</si>
  <si>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</si>
  <si>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</si>
  <si>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</si>
  <si>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</si>
  <si>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</si>
  <si>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</si>
  <si>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</si>
  <si>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</si>
  <si>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</si>
  <si>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</si>
  <si>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</si>
  <si>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</si>
  <si>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</si>
  <si>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</si>
  <si>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</si>
  <si>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</si>
  <si>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</si>
  <si>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</si>
  <si>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</si>
  <si>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</si>
  <si>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</si>
  <si>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</si>
  <si>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</si>
  <si>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</si>
  <si>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</si>
  <si>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</si>
  <si>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</si>
  <si>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</si>
  <si>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</si>
  <si>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</si>
  <si>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</si>
  <si>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</si>
  <si>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</si>
  <si>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</si>
  <si>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</si>
  <si>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</si>
  <si>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</si>
  <si>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</si>
  <si>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</si>
  <si>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</si>
  <si>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</si>
  <si>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</si>
  <si>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</si>
  <si>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</si>
  <si>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</si>
  <si>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</si>
  <si>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</si>
  <si>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</si>
  <si>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</si>
  <si>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</si>
  <si>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</si>
  <si>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</si>
  <si>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</si>
  <si>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</si>
  <si>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</si>
  <si>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</si>
  <si>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</si>
  <si>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</si>
  <si>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</si>
  <si>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</si>
  <si>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</si>
  <si>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</si>
  <si>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</si>
  <si>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</si>
  <si>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</si>
  <si>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</si>
  <si>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</si>
  <si>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</si>
  <si>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</si>
  <si>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</si>
  <si>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</si>
  <si>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</si>
  <si>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</si>
  <si>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</si>
  <si>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</si>
  <si>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</si>
  <si>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</si>
  <si>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</si>
  <si>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</si>
  <si>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</si>
  <si>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</si>
  <si>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</si>
  <si>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</si>
  <si>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</si>
  <si>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</si>
  <si>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</si>
  <si>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</si>
  <si>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</si>
  <si>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</si>
  <si>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</si>
  <si>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</si>
  <si>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</si>
  <si>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</si>
  <si>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</si>
  <si>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</si>
  <si>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</si>
  <si>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</si>
  <si>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</si>
  <si>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</si>
  <si>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</si>
  <si>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</si>
  <si>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</si>
  <si>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</si>
  <si>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</si>
  <si>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</si>
  <si>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</si>
  <si>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</si>
  <si>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</si>
  <si>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</si>
  <si>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</si>
  <si>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</si>
  <si>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</si>
  <si>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</si>
  <si>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</si>
  <si>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</si>
  <si>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</si>
  <si>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</si>
  <si>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</si>
  <si>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</si>
  <si>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</si>
  <si>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</si>
  <si>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</si>
  <si>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</si>
  <si>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</si>
  <si>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</si>
  <si>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</si>
  <si>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</si>
  <si>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</si>
  <si>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</si>
  <si>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</si>
  <si>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</si>
  <si>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</si>
  <si>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</si>
  <si>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</si>
  <si>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</si>
  <si>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</si>
  <si>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</si>
  <si>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</si>
  <si>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</si>
  <si>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</si>
  <si>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</si>
  <si>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</si>
  <si>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</si>
  <si>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</si>
  <si>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</si>
  <si>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</si>
  <si>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</si>
  <si>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</si>
  <si>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</si>
  <si>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</si>
  <si>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</si>
  <si>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</si>
  <si>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</si>
  <si>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</si>
  <si>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</si>
  <si>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</si>
  <si>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</si>
  <si>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</si>
  <si>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</si>
  <si>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</si>
  <si>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</si>
  <si>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</si>
  <si>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</si>
  <si>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</si>
  <si>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</si>
  <si>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</si>
  <si>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</si>
  <si>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</si>
  <si>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</si>
  <si>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</si>
  <si>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</si>
  <si>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</si>
  <si>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</si>
  <si>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</si>
  <si>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</si>
  <si>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</si>
  <si>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</si>
  <si>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</si>
  <si>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</si>
  <si>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</si>
  <si>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</si>
  <si>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</si>
  <si>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</si>
  <si>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</si>
  <si>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</si>
  <si>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</si>
  <si>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</si>
  <si>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</si>
  <si>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</si>
  <si>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</si>
  <si>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</si>
  <si>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</si>
  <si>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</si>
  <si>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</si>
  <si>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</si>
  <si>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</si>
  <si>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</si>
  <si>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</si>
  <si>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</si>
  <si>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</si>
  <si>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</si>
  <si>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</si>
  <si>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</si>
  <si>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</si>
  <si>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</si>
  <si>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</si>
  <si>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</si>
  <si>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</si>
  <si>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</si>
  <si>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</si>
  <si>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</si>
  <si>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</si>
  <si>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</si>
  <si>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</si>
  <si>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</si>
  <si>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</si>
  <si>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</si>
  <si>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</si>
  <si>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</si>
  <si>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</si>
  <si>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</si>
  <si>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</si>
  <si>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</si>
  <si>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</si>
  <si>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</si>
  <si>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</si>
  <si>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</si>
  <si>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</si>
  <si>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</si>
  <si>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</si>
  <si>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</si>
  <si>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</si>
  <si>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</si>
  <si>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</si>
  <si>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</si>
  <si>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</si>
  <si>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</si>
  <si>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</si>
  <si>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</si>
  <si>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</si>
  <si>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</si>
  <si>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</si>
  <si>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</si>
  <si>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</si>
  <si>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</si>
  <si>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</si>
  <si>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</si>
  <si>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</si>
  <si>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</si>
  <si>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</si>
  <si>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</si>
  <si>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</si>
  <si>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</si>
  <si>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</si>
  <si>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</si>
  <si>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</si>
  <si>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</si>
  <si>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</si>
  <si>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</si>
  <si>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</si>
  <si>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</si>
  <si>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</si>
  <si>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</si>
  <si>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</si>
  <si>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</si>
  <si>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</si>
  <si>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</si>
  <si>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</si>
  <si>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</si>
  <si>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</si>
  <si>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</si>
  <si>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</si>
  <si>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</si>
  <si>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</si>
  <si>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</si>
  <si>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</si>
  <si>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</si>
  <si>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</si>
  <si>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</si>
  <si>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</si>
  <si>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</si>
  <si>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</si>
  <si>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</si>
  <si>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</si>
  <si>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</si>
  <si>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</si>
  <si>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</si>
  <si>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</si>
  <si>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</si>
  <si>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</si>
  <si>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</si>
  <si>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</si>
  <si>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</si>
  <si>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</si>
  <si>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</si>
  <si>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</si>
  <si>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</si>
  <si>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</si>
  <si>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</si>
  <si>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</si>
  <si>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</si>
  <si>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</si>
  <si>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</si>
  <si>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</si>
  <si>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</si>
  <si>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</si>
  <si>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</si>
  <si>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</si>
  <si>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</si>
  <si>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</si>
  <si>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</si>
  <si>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</si>
  <si>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</si>
  <si>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</si>
  <si>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</si>
  <si>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</si>
  <si>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</si>
  <si>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</si>
  <si>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</si>
  <si>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</si>
  <si>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</si>
  <si>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</si>
  <si>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</si>
  <si>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</si>
  <si>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</si>
  <si>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</si>
  <si>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</si>
  <si>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</si>
  <si>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</si>
  <si>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</si>
  <si>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</si>
  <si>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</si>
  <si>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</si>
  <si>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</si>
  <si>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</si>
  <si>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</si>
  <si>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</si>
  <si>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</si>
  <si>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</si>
  <si>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</si>
  <si>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</si>
  <si>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</si>
  <si>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</si>
  <si>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</si>
  <si>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</si>
  <si>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</si>
  <si>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</si>
  <si>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</si>
  <si>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</si>
  <si>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</si>
  <si>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</si>
  <si>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</si>
  <si>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</si>
  <si>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</si>
  <si>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</si>
  <si>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</si>
  <si>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</si>
  <si>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</si>
  <si>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</si>
  <si>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</si>
  <si>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</si>
  <si>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</si>
  <si>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</si>
  <si>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</si>
  <si>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</si>
  <si>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</si>
  <si>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</si>
  <si>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</si>
  <si>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</si>
  <si>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</si>
  <si>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</si>
  <si>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</si>
  <si>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</si>
  <si>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</si>
  <si>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</si>
  <si>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</si>
  <si>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</si>
  <si>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</si>
  <si>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</si>
  <si>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</si>
  <si>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</si>
  <si>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</si>
  <si>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</si>
  <si>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</si>
  <si>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</si>
  <si>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</si>
  <si>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</si>
  <si>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</si>
  <si>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</si>
  <si>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</si>
  <si>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</si>
  <si>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</si>
  <si>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</si>
  <si>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</si>
  <si>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</si>
  <si>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</si>
  <si>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</si>
  <si>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</si>
  <si>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</si>
  <si>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</si>
  <si>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</si>
  <si>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</si>
  <si>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</si>
  <si>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</si>
  <si>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</si>
  <si>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</si>
  <si>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</si>
  <si>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</si>
  <si>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</si>
  <si>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</si>
  <si>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</si>
  <si>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</si>
  <si>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</si>
  <si>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</si>
  <si>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</si>
  <si>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</si>
  <si>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</si>
  <si>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</si>
  <si>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</si>
  <si>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</si>
  <si>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</si>
  <si>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</si>
  <si>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</si>
  <si>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</si>
  <si>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</si>
  <si>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</si>
  <si>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</si>
  <si>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</si>
  <si>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</si>
  <si>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</si>
  <si>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</si>
  <si>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</si>
  <si>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</si>
  <si>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</si>
  <si>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</si>
  <si>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</si>
  <si>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</si>
  <si>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</si>
  <si>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</si>
  <si>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</si>
  <si>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</si>
  <si>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</si>
  <si>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</si>
  <si>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</si>
  <si>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</si>
  <si>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</si>
  <si>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</si>
  <si>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</si>
  <si>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</si>
  <si>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</si>
  <si>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</si>
  <si>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</si>
  <si>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</si>
  <si>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</si>
  <si>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</si>
  <si>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</si>
  <si>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</si>
  <si>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</si>
  <si>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</si>
  <si>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</si>
  <si>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</si>
  <si>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</si>
  <si>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</si>
  <si>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</si>
  <si>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</si>
  <si>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</si>
  <si>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</si>
  <si>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</si>
  <si>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</si>
  <si>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</si>
  <si>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</si>
  <si>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</si>
  <si>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</si>
  <si>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</si>
  <si>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</si>
  <si>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</si>
  <si>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</si>
  <si>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</si>
  <si>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</si>
  <si>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</si>
  <si>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</si>
  <si>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</si>
  <si>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</si>
  <si>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</si>
  <si>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</si>
  <si>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</si>
  <si>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</si>
  <si>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</si>
  <si>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</si>
  <si>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</si>
  <si>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</si>
  <si>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</si>
  <si>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</si>
  <si>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</si>
  <si>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</si>
  <si>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</si>
  <si>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</si>
  <si>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</si>
  <si>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</si>
  <si>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</si>
  <si>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</si>
  <si>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</si>
  <si>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</si>
  <si>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</si>
  <si>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</si>
  <si>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</si>
  <si>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</si>
  <si>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</si>
  <si>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</si>
  <si>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</si>
  <si>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</si>
  <si>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</si>
  <si>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</si>
  <si>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</si>
  <si>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</si>
  <si>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</si>
  <si>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</si>
  <si>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</si>
  <si>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</si>
  <si>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</si>
  <si>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</si>
  <si>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</si>
  <si>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</si>
  <si>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</si>
  <si>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</si>
  <si>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</si>
  <si>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</si>
  <si>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</si>
  <si>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</si>
  <si>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</si>
  <si>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</si>
  <si>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</si>
  <si>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</si>
  <si>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</si>
  <si>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</si>
  <si>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</si>
  <si>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</si>
  <si>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</si>
  <si>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</si>
  <si>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</si>
  <si>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</si>
  <si>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</si>
  <si>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</si>
  <si>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</si>
  <si>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</si>
  <si>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</si>
  <si>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</si>
  <si>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</si>
  <si>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</si>
  <si>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</si>
  <si>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</si>
  <si>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</si>
  <si>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</si>
  <si>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</si>
  <si>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</si>
  <si>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</si>
  <si>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</si>
  <si>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</si>
  <si>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</si>
  <si>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</si>
  <si>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</si>
  <si>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</si>
  <si>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</si>
  <si>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</si>
  <si>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</si>
  <si>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</si>
  <si>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</si>
  <si>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</si>
  <si>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</si>
  <si>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</si>
  <si>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</si>
  <si>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</si>
  <si>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</si>
  <si>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</si>
  <si>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</si>
  <si>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</si>
  <si>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</si>
  <si>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</si>
  <si>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</si>
  <si>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</si>
  <si>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</si>
  <si>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</si>
  <si>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</si>
  <si>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</si>
  <si>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</si>
  <si>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</si>
  <si>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</si>
  <si>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</si>
  <si>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</si>
  <si>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</si>
  <si>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</si>
  <si>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</si>
  <si>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</si>
  <si>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</si>
  <si>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</si>
  <si>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</si>
  <si>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</si>
  <si>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</si>
  <si>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</si>
  <si>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</si>
  <si>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</si>
  <si>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</si>
  <si>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</si>
  <si>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</si>
  <si>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</si>
  <si>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</si>
  <si>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</si>
  <si>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</si>
  <si>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</si>
  <si>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</si>
  <si>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</si>
  <si>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</si>
  <si>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</si>
  <si>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</si>
  <si>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</si>
  <si>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</si>
  <si>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</si>
  <si>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</si>
  <si>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</si>
  <si>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</si>
  <si>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</si>
  <si>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</si>
  <si>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</si>
  <si>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</si>
  <si>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</si>
  <si>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</si>
  <si>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</si>
  <si>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</si>
  <si>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</si>
  <si>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</si>
  <si>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</si>
  <si>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</si>
  <si>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</si>
  <si>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</si>
  <si>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</si>
  <si>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</si>
  <si>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</si>
  <si>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</si>
  <si>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</si>
  <si>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</si>
  <si>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</si>
  <si>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</si>
  <si>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+4401603 723368</t>
  </si>
  <si>
    <t>100%</t>
  </si>
  <si>
    <t>Website, PO T&amp;C's, Supply Agreements,  Supplier Code of Conduct Evaluation requirement</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</si>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</sst>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0"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69"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0" xfId="0" applyFont="1" applyBorder="1" applyAlignment="1">
      <alignment vertical="top" wrapText="1"/>
    </xf>
    <xf numFmtId="0" fontId="75" fillId="0" borderId="70"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3" xfId="0" applyFont="1" applyFill="1" applyBorder="1" applyAlignment="1">
      <alignment vertical="center" wrapText="1"/>
    </xf>
    <xf numFmtId="0" fontId="14"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1" xfId="521" applyBorder="1"/>
    <xf numFmtId="0" fontId="0" fillId="0" borderId="71"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3"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1"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2"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3"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3"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4" xfId="829" applyBorder="1" applyAlignment="1" applyProtection="1">
      <alignment horizontal="left" vertical="center" wrapText="1"/>
      <protection locked="0" hidden="1"/>
    </xf>
    <xf numFmtId="0" fontId="82" fillId="45" borderId="75" xfId="829" applyFill="1" applyBorder="1" applyAlignment="1" applyProtection="1">
      <alignment horizontal="left" vertical="center" wrapText="1"/>
      <protection locked="0" hidden="1"/>
    </xf>
    <xf numFmtId="0" fontId="82" fillId="0" borderId="74"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4"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6" xfId="521" applyBorder="1" applyAlignment="1" applyProtection="1">
      <alignment horizontal="left" vertical="center" wrapText="1"/>
      <protection locked="0" hidden="1"/>
    </xf>
    <xf numFmtId="0" fontId="82" fillId="0" borderId="76"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77" xfId="829" applyFont="1" applyBorder="1" applyAlignment="1" applyProtection="1">
      <alignment horizontal="center" vertical="center" wrapText="1"/>
      <protection hidden="1"/>
    </xf>
    <xf numFmtId="0" fontId="17" fillId="0" borderId="78" xfId="829" applyFont="1" applyBorder="1" applyAlignment="1" applyProtection="1">
      <alignment horizontal="center" vertical="center" wrapText="1"/>
      <protection hidden="1"/>
    </xf>
    <xf numFmtId="0" fontId="17" fillId="0" borderId="79"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0"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17" fillId="45" borderId="0" xfId="0" applyFont="1" applyFill="1" applyAlignment="1" applyProtection="1">
      <alignment horizontal="center" vertical="center" wrapText="1"/>
      <protection hidden="1"/>
    </xf>
    <xf numFmtId="0" fontId="18" fillId="45" borderId="57" xfId="0" applyFont="1" applyFill="1" applyBorder="1" applyAlignment="1" applyProtection="1">
      <alignment horizontal="left" vertical="center" wrapText="1"/>
      <protection locked="0" hidden="1"/>
    </xf>
    <xf numFmtId="0" fontId="18" fillId="45" borderId="26" xfId="0" applyFont="1" applyFill="1" applyBorder="1" applyAlignment="1" applyProtection="1">
      <alignment horizontal="left" vertical="center" wrapText="1"/>
      <protection locked="0" hidden="1"/>
    </xf>
    <xf numFmtId="0" fontId="18" fillId="45" borderId="62" xfId="0" applyFont="1" applyFill="1" applyBorder="1" applyAlignment="1" applyProtection="1">
      <alignment horizontal="left" vertical="center" wrapText="1"/>
      <protection locked="0" hidden="1"/>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3"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3"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3"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114" fillId="45" borderId="56" xfId="828" applyNumberFormat="1" applyFill="1" applyBorder="1" applyAlignment="1" applyProtection="1">
      <alignment horizontal="left" vertical="center" wrapText="1"/>
      <protection locked="0"/>
    </xf>
    <xf numFmtId="49" fontId="114" fillId="45" borderId="11" xfId="828" applyNumberFormat="1" applyFill="1" applyBorder="1" applyAlignment="1" applyProtection="1">
      <alignment horizontal="left" vertical="center" wrapText="1"/>
      <protection locked="0"/>
    </xf>
    <xf numFmtId="49" fontId="114" fillId="45" borderId="33" xfId="828" applyNumberForma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2"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59"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18" xfId="0" applyFont="1" applyBorder="1" applyAlignment="1" applyProtection="1">
      <alignment vertical="top"/>
      <protection locked="0"/>
    </xf>
  </cellXfs>
  <cellStyles count="831">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7" xfId="592"/>
    <cellStyle name="標準 2" xfId="593"/>
    <cellStyle name="標準 2 2" xfId="594"/>
    <cellStyle name="標準 2 3" xfId="595"/>
  </cellStyles>
  <dxfs count="342">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nowles.com/about-knowles/legal/conflict-minerals" TargetMode="External"/><Relationship Id="rId2" Type="http://schemas.openxmlformats.org/officeDocument/2006/relationships/hyperlink" Target="mailto:Sean.England@Knowles.com" TargetMode="External"/><Relationship Id="rId1" Type="http://schemas.openxmlformats.org/officeDocument/2006/relationships/hyperlink" Target="mailto:Sean.England@Knowle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5">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Normal="100"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2" t="str">
        <f ca="1">OFFSET(L!$C$1,MATCH("Declaration"&amp;ADDRESS(ROW(),COLUMN(),4),L!$A:$A,0)-1,SL,,)</f>
        <v>The purpose of this document is to collect sourcing information on below minerals.</v>
      </c>
      <c r="C4" s="412"/>
      <c r="D4" s="412"/>
      <c r="E4" s="412"/>
      <c r="F4" s="412"/>
      <c r="G4" s="412"/>
      <c r="H4" s="412"/>
      <c r="I4" s="416" t="str">
        <f ca="1">OFFSET(L!$C$1,MATCH("Declaration"&amp;ADDRESS(ROW(),COLUMN(),4),L!$A:$A,0)-1,SL,,)</f>
        <v>Link to Terms &amp; Conditions</v>
      </c>
      <c r="J4" s="416"/>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29"/>
      <c r="L6" s="104" t="s">
        <v>18</v>
      </c>
      <c r="P6" s="2"/>
      <c r="Q6" s="2"/>
      <c r="R6" s="2"/>
      <c r="S6" s="2"/>
      <c r="T6" s="2"/>
      <c r="U6" s="2"/>
      <c r="V6" s="2"/>
      <c r="W6" s="2"/>
      <c r="X6" s="2"/>
      <c r="Y6" s="2"/>
      <c r="Z6" s="2"/>
      <c r="AA6" s="2"/>
      <c r="AB6" s="2"/>
      <c r="AC6" s="2"/>
      <c r="AD6" s="2"/>
      <c r="AE6" s="2"/>
      <c r="AF6" s="2"/>
      <c r="AG6" s="2"/>
      <c r="AH6" s="2"/>
    </row>
    <row r="7" spans="1:34" ht="15.75">
      <c r="A7" s="27"/>
      <c r="B7" s="417" t="str">
        <f ca="1">OFFSET(L!$C$1,MATCH("Declaration"&amp;ADDRESS(ROW(),COLUMN(),4),L!$A:$A,0)-1,SL,,)</f>
        <v>Company Information</v>
      </c>
      <c r="C7" s="417"/>
      <c r="D7" s="417"/>
      <c r="E7" s="417"/>
      <c r="F7" s="417"/>
      <c r="G7" s="417"/>
      <c r="H7" s="417"/>
      <c r="I7" s="417"/>
      <c r="J7" s="417"/>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18" t="str">
        <f ca="1">OFFSET(L!$C$1,MATCH("Declaration"&amp;ADDRESS(ROW(),COLUMN(),4)&amp;LEFT($D$9,1),L!$A:$A,0)-1,SL,,)</f>
        <v>Description of Scope:</v>
      </c>
      <c r="C10" s="112"/>
      <c r="D10" s="413" t="s">
        <v>20052</v>
      </c>
      <c r="E10" s="414"/>
      <c r="F10" s="414"/>
      <c r="G10" s="414"/>
      <c r="H10" s="414"/>
      <c r="I10" s="414"/>
      <c r="J10" s="415"/>
      <c r="K10" s="29"/>
      <c r="L10" s="104"/>
      <c r="Q10" s="2"/>
      <c r="R10" s="2"/>
      <c r="S10" s="2"/>
      <c r="T10" s="2"/>
      <c r="U10" s="2"/>
      <c r="V10" s="2"/>
      <c r="W10" s="2"/>
      <c r="X10" s="2"/>
      <c r="Y10" s="2"/>
      <c r="Z10" s="2"/>
      <c r="AA10" s="2"/>
      <c r="AB10" s="2"/>
      <c r="AC10" s="2"/>
      <c r="AD10" s="2"/>
      <c r="AE10" s="2"/>
      <c r="AF10" s="2"/>
      <c r="AG10" s="2"/>
      <c r="AH10" s="2"/>
    </row>
    <row r="11" spans="1:34" ht="15.75">
      <c r="A11" s="31"/>
      <c r="B11" s="419"/>
      <c r="C11" s="112"/>
      <c r="D11" s="420" t="str">
        <f ca="1">IF(D9=Q9,OFFSET(L!$C$1,MATCH("Declaration"&amp;ADDRESS(ROW(),COLUMN(),4),L!$A:$A,0)-1,SL,,),"")</f>
        <v/>
      </c>
      <c r="E11" s="421"/>
      <c r="F11" s="421"/>
      <c r="G11" s="421"/>
      <c r="H11" s="421"/>
      <c r="I11" s="421"/>
      <c r="J11" s="422"/>
      <c r="K11" s="29"/>
      <c r="L11" s="104"/>
      <c r="Q11" s="2"/>
      <c r="R11" s="2"/>
      <c r="S11" s="2"/>
      <c r="T11" s="2"/>
      <c r="U11" s="2"/>
      <c r="V11" s="2"/>
      <c r="W11" s="2"/>
      <c r="X11" s="2"/>
      <c r="Y11" s="2"/>
      <c r="Z11" s="2"/>
      <c r="AA11" s="368" t="s">
        <v>19145</v>
      </c>
      <c r="AB11" s="2"/>
      <c r="AC11" s="2"/>
      <c r="AD11" s="2"/>
      <c r="AE11" s="2"/>
      <c r="AF11" s="2"/>
      <c r="AG11" s="2"/>
      <c r="AH11" s="2"/>
    </row>
    <row r="12" spans="1:34" ht="15.75">
      <c r="A12" s="31"/>
      <c r="B12" s="423" t="str">
        <f ca="1">OFFSET(L!$C$1,MATCH("Declaration"&amp;ADDRESS(ROW(),COLUMN(),4),L!$A:$A,0)-1,SL,,)</f>
        <v>Select Minerals/Metals in Scope (*):</v>
      </c>
      <c r="C12" s="112"/>
      <c r="D12" s="372" t="s">
        <v>40</v>
      </c>
      <c r="E12" s="425" t="s">
        <v>19147</v>
      </c>
      <c r="F12" s="426"/>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4" t="e">
        <f ca="1">OFFSET(L!$C$1,MATCH("Declaration"&amp;ADDRESS(ROW(),COLUMN(),4),L!$A:$A,0)-1,SL,,)</f>
        <v>#N/A</v>
      </c>
      <c r="C13" s="112"/>
      <c r="D13" s="372" t="s">
        <v>19149</v>
      </c>
      <c r="E13" s="425" t="s">
        <v>41</v>
      </c>
      <c r="F13" s="426"/>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27"/>
      <c r="C14" s="112"/>
      <c r="D14" s="298"/>
      <c r="E14" s="429"/>
      <c r="F14" s="430"/>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28"/>
      <c r="C15" s="112"/>
      <c r="D15" s="298"/>
      <c r="E15" s="429"/>
      <c r="F15" s="430"/>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09" t="s">
        <v>20053</v>
      </c>
      <c r="E16" s="410"/>
      <c r="F16" s="410"/>
      <c r="G16" s="410"/>
      <c r="H16" s="410"/>
      <c r="I16" s="410"/>
      <c r="J16" s="411"/>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31" t="s">
        <v>20054</v>
      </c>
      <c r="E17" s="432"/>
      <c r="F17" s="432"/>
      <c r="G17" s="432"/>
      <c r="H17" s="432"/>
      <c r="I17" s="432"/>
      <c r="J17" s="433"/>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09" t="s">
        <v>20055</v>
      </c>
      <c r="E18" s="410"/>
      <c r="F18" s="410"/>
      <c r="G18" s="410"/>
      <c r="H18" s="410"/>
      <c r="I18" s="410"/>
      <c r="J18" s="411"/>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31" t="s">
        <v>20056</v>
      </c>
      <c r="E19" s="432"/>
      <c r="F19" s="432"/>
      <c r="G19" s="432"/>
      <c r="H19" s="432"/>
      <c r="I19" s="432"/>
      <c r="J19" s="433"/>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ustomHeight="1">
      <c r="A20" s="31"/>
      <c r="B20" s="33" t="str">
        <f ca="1">OFFSET(L!$C$1,MATCH("Declaration"&amp;ADDRESS(ROW(),COLUMN(),4),L!$A:$A,0)-1,SL,,)</f>
        <v>Email – Contact (*):</v>
      </c>
      <c r="C20" s="67"/>
      <c r="D20" s="434" t="s">
        <v>20057</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ustomHeight="1">
      <c r="A21" s="31"/>
      <c r="B21" s="33" t="str">
        <f ca="1">OFFSET(L!$C$1,MATCH("Declaration"&amp;ADDRESS(ROW(),COLUMN(),4),L!$A:$A,0)-1,SL,,)</f>
        <v>Phone – Contact (*):</v>
      </c>
      <c r="C21" s="67"/>
      <c r="D21" s="431" t="s">
        <v>20060</v>
      </c>
      <c r="E21" s="432"/>
      <c r="F21" s="432"/>
      <c r="G21" s="432"/>
      <c r="H21" s="432"/>
      <c r="I21" s="432"/>
      <c r="J21" s="433"/>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31" t="s">
        <v>20056</v>
      </c>
      <c r="E22" s="432"/>
      <c r="F22" s="432"/>
      <c r="G22" s="432"/>
      <c r="H22" s="432"/>
      <c r="I22" s="432"/>
      <c r="J22" s="433"/>
      <c r="K22" s="29"/>
      <c r="L22" s="98"/>
      <c r="Q22" s="2"/>
      <c r="R22" s="2"/>
      <c r="S22" s="2"/>
      <c r="T22" s="2"/>
      <c r="U22" s="2"/>
      <c r="V22" s="2"/>
      <c r="W22" s="2"/>
      <c r="X22" s="2"/>
      <c r="Y22" s="2"/>
      <c r="Z22" s="2"/>
      <c r="AA22" s="2">
        <f>10-COUNTIF(AA12:AA21,"")</f>
        <v>2</v>
      </c>
      <c r="AB22" s="2"/>
      <c r="AC22" s="2"/>
      <c r="AD22" s="2"/>
      <c r="AE22" s="2"/>
      <c r="AF22" s="2"/>
      <c r="AG22" s="2"/>
    </row>
    <row r="23" spans="1:33" ht="22.5" customHeight="1">
      <c r="A23" s="31"/>
      <c r="B23" s="33" t="str">
        <f ca="1">OFFSET(L!$C$1,MATCH("Declaration"&amp;ADDRESS(ROW(),COLUMN(),4),L!$A:$A,0)-1,SL,,)</f>
        <v>Title - Authorizer:</v>
      </c>
      <c r="C23" s="67"/>
      <c r="D23" s="431" t="s">
        <v>20059</v>
      </c>
      <c r="E23" s="432"/>
      <c r="F23" s="432"/>
      <c r="G23" s="432"/>
      <c r="H23" s="432"/>
      <c r="I23" s="432"/>
      <c r="J23" s="433"/>
      <c r="K23" s="29"/>
      <c r="L23" s="98"/>
      <c r="P23" s="2"/>
      <c r="Q23" s="2"/>
      <c r="R23" s="2"/>
      <c r="S23" s="2"/>
      <c r="T23" s="2"/>
      <c r="U23" s="2"/>
      <c r="V23" s="2"/>
      <c r="W23" s="2"/>
      <c r="X23" s="2"/>
      <c r="Y23" s="2"/>
      <c r="Z23" s="2"/>
      <c r="AA23" s="2">
        <f>IF(AA22=0,0.1,AA22)</f>
        <v>2</v>
      </c>
      <c r="AB23" s="2"/>
      <c r="AC23" s="2"/>
      <c r="AD23" s="2"/>
      <c r="AE23" s="2"/>
      <c r="AF23" s="2"/>
      <c r="AG23" s="2"/>
    </row>
    <row r="24" spans="1:33" ht="22.5" customHeight="1">
      <c r="A24" s="31"/>
      <c r="B24" s="33" t="str">
        <f ca="1">OFFSET(L!$C$1,MATCH("Declaration"&amp;ADDRESS(ROW(),COLUMN(),4),L!$A:$A,0)-1,SL,,)</f>
        <v>Email - Authorizer (*):</v>
      </c>
      <c r="C24" s="67"/>
      <c r="D24" s="434" t="s">
        <v>20057</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ustomHeight="1">
      <c r="A25" s="31"/>
      <c r="B25" s="33" t="str">
        <f ca="1">OFFSET(L!$C$1,MATCH("Declaration"&amp;ADDRESS(ROW(),COLUMN(),4),L!$A:$A,0)-1,SL,,)</f>
        <v>Phone - Authorizer:</v>
      </c>
      <c r="C25" s="124"/>
      <c r="D25" s="431" t="s">
        <v>20058</v>
      </c>
      <c r="E25" s="432"/>
      <c r="F25" s="432"/>
      <c r="G25" s="432"/>
      <c r="H25" s="432"/>
      <c r="I25" s="432"/>
      <c r="J25" s="433"/>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45888</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Mica(*)</v>
      </c>
      <c r="C31" s="28"/>
      <c r="D31" s="437" t="s">
        <v>22</v>
      </c>
      <c r="E31" s="438"/>
      <c r="F31" s="8"/>
      <c r="G31" s="400"/>
      <c r="H31" s="401"/>
      <c r="I31" s="401"/>
      <c r="J31" s="402"/>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37"/>
      <c r="E32" s="438"/>
      <c r="F32" s="8"/>
      <c r="G32" s="400"/>
      <c r="H32" s="401"/>
      <c r="I32" s="401"/>
      <c r="J32" s="402"/>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Mica</v>
      </c>
      <c r="C43" s="28"/>
      <c r="D43" s="437"/>
      <c r="E43" s="438"/>
      <c r="F43" s="8"/>
      <c r="G43" s="400"/>
      <c r="H43" s="401"/>
      <c r="I43" s="401"/>
      <c r="J43" s="402"/>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37"/>
      <c r="E55" s="438"/>
      <c r="F55" s="40"/>
      <c r="G55" s="400"/>
      <c r="H55" s="401"/>
      <c r="I55" s="401"/>
      <c r="J55" s="402"/>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Mica</v>
      </c>
      <c r="C67" s="6"/>
      <c r="D67" s="437"/>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20061</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37"/>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37"/>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37"/>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t="s">
        <v>20062</v>
      </c>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20063</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1" priority="309" stopIfTrue="1">
      <formula>IF($B$30="",TRUE)</formula>
    </cfRule>
  </conditionalFormatting>
  <conditionalFormatting sqref="B31">
    <cfRule type="expression" dxfId="340" priority="307">
      <formula>IF($B$31="",TRUE)</formula>
    </cfRule>
  </conditionalFormatting>
  <conditionalFormatting sqref="B32">
    <cfRule type="expression" dxfId="339" priority="306">
      <formula>IF($B$32="",TRUE)</formula>
    </cfRule>
  </conditionalFormatting>
  <conditionalFormatting sqref="B33">
    <cfRule type="expression" dxfId="338" priority="305">
      <formula>IF($B$33="",TRUE)</formula>
    </cfRule>
  </conditionalFormatting>
  <conditionalFormatting sqref="B34">
    <cfRule type="expression" dxfId="337" priority="304">
      <formula>IF($B$34="",TRUE)</formula>
    </cfRule>
  </conditionalFormatting>
  <conditionalFormatting sqref="B35">
    <cfRule type="expression" dxfId="336" priority="303">
      <formula>IF($B$35="",TRUE)</formula>
    </cfRule>
  </conditionalFormatting>
  <conditionalFormatting sqref="B36">
    <cfRule type="expression" dxfId="335" priority="302">
      <formula>IF($B$36="",TRUE)</formula>
    </cfRule>
  </conditionalFormatting>
  <conditionalFormatting sqref="B37">
    <cfRule type="expression" dxfId="334" priority="301">
      <formula>IF($B$37="",TRUE)</formula>
    </cfRule>
  </conditionalFormatting>
  <conditionalFormatting sqref="B38">
    <cfRule type="expression" dxfId="333" priority="300">
      <formula>IF($B$38="",TRUE)</formula>
    </cfRule>
  </conditionalFormatting>
  <conditionalFormatting sqref="B39">
    <cfRule type="expression" dxfId="332" priority="299">
      <formula>IF($B$39="",TRUE)</formula>
    </cfRule>
  </conditionalFormatting>
  <conditionalFormatting sqref="B42">
    <cfRule type="expression" dxfId="331" priority="281" stopIfTrue="1">
      <formula>IF($B$42="",TRUE)</formula>
    </cfRule>
  </conditionalFormatting>
  <conditionalFormatting sqref="B43">
    <cfRule type="expression" dxfId="330" priority="280" stopIfTrue="1">
      <formula>IF($B$43="",TRUE)</formula>
    </cfRule>
  </conditionalFormatting>
  <conditionalFormatting sqref="B44">
    <cfRule type="expression" dxfId="329" priority="279" stopIfTrue="1">
      <formula>IF($B$44="",TRUE)</formula>
    </cfRule>
  </conditionalFormatting>
  <conditionalFormatting sqref="B45">
    <cfRule type="expression" dxfId="328" priority="278" stopIfTrue="1">
      <formula>IF($B$45="",TRUE)</formula>
    </cfRule>
  </conditionalFormatting>
  <conditionalFormatting sqref="B46">
    <cfRule type="expression" dxfId="327" priority="277" stopIfTrue="1">
      <formula>IF($B$46="",TRUE)</formula>
    </cfRule>
  </conditionalFormatting>
  <conditionalFormatting sqref="B47">
    <cfRule type="expression" dxfId="326" priority="276" stopIfTrue="1">
      <formula>IF($B$47="",TRUE)</formula>
    </cfRule>
  </conditionalFormatting>
  <conditionalFormatting sqref="B48">
    <cfRule type="expression" dxfId="325" priority="275" stopIfTrue="1">
      <formula>IF($B$48="",TRUE)</formula>
    </cfRule>
  </conditionalFormatting>
  <conditionalFormatting sqref="B49">
    <cfRule type="expression" dxfId="324" priority="274" stopIfTrue="1">
      <formula>IF($B$49="",TRUE)</formula>
    </cfRule>
  </conditionalFormatting>
  <conditionalFormatting sqref="B50">
    <cfRule type="expression" dxfId="323" priority="273" stopIfTrue="1">
      <formula>IF($B$50="",TRUE)</formula>
    </cfRule>
  </conditionalFormatting>
  <conditionalFormatting sqref="B51">
    <cfRule type="expression" dxfId="322" priority="272" stopIfTrue="1">
      <formula>IF($B$51="",TRUE)</formula>
    </cfRule>
  </conditionalFormatting>
  <conditionalFormatting sqref="B54">
    <cfRule type="expression" dxfId="321" priority="264" stopIfTrue="1">
      <formula>IF($B$54="",TRUE)</formula>
    </cfRule>
  </conditionalFormatting>
  <conditionalFormatting sqref="B55">
    <cfRule type="expression" dxfId="320" priority="246" stopIfTrue="1">
      <formula>IF($B$55="",TRUE)</formula>
    </cfRule>
  </conditionalFormatting>
  <conditionalFormatting sqref="B56">
    <cfRule type="expression" dxfId="319" priority="263" stopIfTrue="1">
      <formula>IF($B$56="",TRUE)</formula>
    </cfRule>
  </conditionalFormatting>
  <conditionalFormatting sqref="B57">
    <cfRule type="expression" dxfId="318" priority="262" stopIfTrue="1">
      <formula>IF($B$57="",TRUE)</formula>
    </cfRule>
  </conditionalFormatting>
  <conditionalFormatting sqref="B58">
    <cfRule type="expression" dxfId="317" priority="261" stopIfTrue="1">
      <formula>IF($B$58="",TRUE)</formula>
    </cfRule>
  </conditionalFormatting>
  <conditionalFormatting sqref="B59">
    <cfRule type="expression" dxfId="316" priority="260" stopIfTrue="1">
      <formula>IF($B$59="",TRUE)</formula>
    </cfRule>
  </conditionalFormatting>
  <conditionalFormatting sqref="B60">
    <cfRule type="expression" dxfId="315" priority="259" stopIfTrue="1">
      <formula>IF($B$60="",TRUE)</formula>
    </cfRule>
  </conditionalFormatting>
  <conditionalFormatting sqref="B61">
    <cfRule type="expression" dxfId="314" priority="258" stopIfTrue="1">
      <formula>IF($B$61="",TRUE)</formula>
    </cfRule>
  </conditionalFormatting>
  <conditionalFormatting sqref="B62">
    <cfRule type="expression" dxfId="313" priority="257" stopIfTrue="1">
      <formula>IF($B$62="",TRUE)</formula>
    </cfRule>
  </conditionalFormatting>
  <conditionalFormatting sqref="B63">
    <cfRule type="expression" dxfId="312" priority="256" stopIfTrue="1">
      <formula>IF($B$63="",TRUE)</formula>
    </cfRule>
  </conditionalFormatting>
  <conditionalFormatting sqref="B66">
    <cfRule type="expression" dxfId="311" priority="255" stopIfTrue="1">
      <formula>IF($B$54="",TRUE)</formula>
    </cfRule>
  </conditionalFormatting>
  <conditionalFormatting sqref="B67">
    <cfRule type="expression" dxfId="310" priority="245" stopIfTrue="1">
      <formula>IF($B$55="",TRUE)</formula>
    </cfRule>
  </conditionalFormatting>
  <conditionalFormatting sqref="B68">
    <cfRule type="expression" dxfId="309" priority="254" stopIfTrue="1">
      <formula>IF($B$56="",TRUE)</formula>
    </cfRule>
  </conditionalFormatting>
  <conditionalFormatting sqref="B69">
    <cfRule type="expression" dxfId="308" priority="253" stopIfTrue="1">
      <formula>IF($B$57="",TRUE)</formula>
    </cfRule>
  </conditionalFormatting>
  <conditionalFormatting sqref="B70">
    <cfRule type="expression" dxfId="307" priority="252" stopIfTrue="1">
      <formula>IF($B$58="",TRUE)</formula>
    </cfRule>
  </conditionalFormatting>
  <conditionalFormatting sqref="B71">
    <cfRule type="expression" dxfId="306" priority="251" stopIfTrue="1">
      <formula>IF($B$59="",TRUE)</formula>
    </cfRule>
  </conditionalFormatting>
  <conditionalFormatting sqref="B72">
    <cfRule type="expression" dxfId="305" priority="250" stopIfTrue="1">
      <formula>IF($B$60="",TRUE)</formula>
    </cfRule>
  </conditionalFormatting>
  <conditionalFormatting sqref="B73">
    <cfRule type="expression" dxfId="304" priority="249" stopIfTrue="1">
      <formula>IF($B$61="",TRUE)</formula>
    </cfRule>
  </conditionalFormatting>
  <conditionalFormatting sqref="B74">
    <cfRule type="expression" dxfId="303" priority="248" stopIfTrue="1">
      <formula>IF($B$62="",TRUE)</formula>
    </cfRule>
  </conditionalFormatting>
  <conditionalFormatting sqref="B75">
    <cfRule type="expression" dxfId="302" priority="247" stopIfTrue="1">
      <formula>IF($B$63="",TRUE)</formula>
    </cfRule>
  </conditionalFormatting>
  <conditionalFormatting sqref="B78">
    <cfRule type="expression" dxfId="301" priority="244" stopIfTrue="1">
      <formula>IF($B$54="",TRUE)</formula>
    </cfRule>
  </conditionalFormatting>
  <conditionalFormatting sqref="B79">
    <cfRule type="expression" dxfId="300" priority="235" stopIfTrue="1">
      <formula>IF($B$55="",TRUE)</formula>
    </cfRule>
  </conditionalFormatting>
  <conditionalFormatting sqref="B80">
    <cfRule type="expression" dxfId="299" priority="243" stopIfTrue="1">
      <formula>IF($B$56="",TRUE)</formula>
    </cfRule>
  </conditionalFormatting>
  <conditionalFormatting sqref="B81">
    <cfRule type="expression" dxfId="298" priority="242" stopIfTrue="1">
      <formula>IF($B$57="",TRUE)</formula>
    </cfRule>
  </conditionalFormatting>
  <conditionalFormatting sqref="B82">
    <cfRule type="expression" dxfId="297" priority="241" stopIfTrue="1">
      <formula>IF($B$58="",TRUE)</formula>
    </cfRule>
  </conditionalFormatting>
  <conditionalFormatting sqref="B83">
    <cfRule type="expression" dxfId="296" priority="240" stopIfTrue="1">
      <formula>IF($B$59="",TRUE)</formula>
    </cfRule>
  </conditionalFormatting>
  <conditionalFormatting sqref="B84">
    <cfRule type="expression" dxfId="295" priority="239" stopIfTrue="1">
      <formula>IF($B$60="",TRUE)</formula>
    </cfRule>
  </conditionalFormatting>
  <conditionalFormatting sqref="B85">
    <cfRule type="expression" dxfId="294" priority="238" stopIfTrue="1">
      <formula>IF($B$61="",TRUE)</formula>
    </cfRule>
  </conditionalFormatting>
  <conditionalFormatting sqref="B86">
    <cfRule type="expression" dxfId="293" priority="237" stopIfTrue="1">
      <formula>IF($B$62="",TRUE)</formula>
    </cfRule>
  </conditionalFormatting>
  <conditionalFormatting sqref="B87">
    <cfRule type="expression" dxfId="292" priority="236" stopIfTrue="1">
      <formula>IF($B$63="",TRUE)</formula>
    </cfRule>
  </conditionalFormatting>
  <conditionalFormatting sqref="B90">
    <cfRule type="expression" dxfId="291" priority="234" stopIfTrue="1">
      <formula>IF($B$54="",TRUE)</formula>
    </cfRule>
  </conditionalFormatting>
  <conditionalFormatting sqref="B91">
    <cfRule type="expression" dxfId="290" priority="225" stopIfTrue="1">
      <formula>IF($B$55="",TRUE)</formula>
    </cfRule>
  </conditionalFormatting>
  <conditionalFormatting sqref="B92">
    <cfRule type="expression" dxfId="289" priority="233" stopIfTrue="1">
      <formula>IF($B$56="",TRUE)</formula>
    </cfRule>
  </conditionalFormatting>
  <conditionalFormatting sqref="B93">
    <cfRule type="expression" dxfId="288" priority="232" stopIfTrue="1">
      <formula>IF($B$57="",TRUE)</formula>
    </cfRule>
  </conditionalFormatting>
  <conditionalFormatting sqref="B94">
    <cfRule type="expression" dxfId="287" priority="231" stopIfTrue="1">
      <formula>IF($B$58="",TRUE)</formula>
    </cfRule>
  </conditionalFormatting>
  <conditionalFormatting sqref="B95">
    <cfRule type="expression" dxfId="286" priority="230" stopIfTrue="1">
      <formula>IF($B$59="",TRUE)</formula>
    </cfRule>
  </conditionalFormatting>
  <conditionalFormatting sqref="B96">
    <cfRule type="expression" dxfId="285" priority="229" stopIfTrue="1">
      <formula>IF($B$60="",TRUE)</formula>
    </cfRule>
  </conditionalFormatting>
  <conditionalFormatting sqref="B97">
    <cfRule type="expression" dxfId="284" priority="228" stopIfTrue="1">
      <formula>IF($B$61="",TRUE)</formula>
    </cfRule>
  </conditionalFormatting>
  <conditionalFormatting sqref="B98">
    <cfRule type="expression" dxfId="283" priority="227" stopIfTrue="1">
      <formula>IF($B$62="",TRUE)</formula>
    </cfRule>
  </conditionalFormatting>
  <conditionalFormatting sqref="B99">
    <cfRule type="expression" dxfId="282" priority="226" stopIfTrue="1">
      <formula>IF($B$63="",TRUE)</formula>
    </cfRule>
  </conditionalFormatting>
  <conditionalFormatting sqref="B102">
    <cfRule type="expression" dxfId="281" priority="224" stopIfTrue="1">
      <formula>IF($B$54="",TRUE)</formula>
    </cfRule>
  </conditionalFormatting>
  <conditionalFormatting sqref="B103">
    <cfRule type="expression" dxfId="280" priority="215" stopIfTrue="1">
      <formula>IF($B$55="",TRUE)</formula>
    </cfRule>
  </conditionalFormatting>
  <conditionalFormatting sqref="B104">
    <cfRule type="expression" dxfId="279" priority="223" stopIfTrue="1">
      <formula>IF($B$56="",TRUE)</formula>
    </cfRule>
  </conditionalFormatting>
  <conditionalFormatting sqref="B105">
    <cfRule type="expression" dxfId="278" priority="222" stopIfTrue="1">
      <formula>IF($B$57="",TRUE)</formula>
    </cfRule>
  </conditionalFormatting>
  <conditionalFormatting sqref="B106">
    <cfRule type="expression" dxfId="277" priority="221" stopIfTrue="1">
      <formula>IF($B$58="",TRUE)</formula>
    </cfRule>
  </conditionalFormatting>
  <conditionalFormatting sqref="B107">
    <cfRule type="expression" dxfId="276" priority="220" stopIfTrue="1">
      <formula>IF($B$59="",TRUE)</formula>
    </cfRule>
  </conditionalFormatting>
  <conditionalFormatting sqref="B108">
    <cfRule type="expression" dxfId="275" priority="219" stopIfTrue="1">
      <formula>IF($B$60="",TRUE)</formula>
    </cfRule>
  </conditionalFormatting>
  <conditionalFormatting sqref="B109">
    <cfRule type="expression" dxfId="274" priority="218" stopIfTrue="1">
      <formula>IF($B$61="",TRUE)</formula>
    </cfRule>
  </conditionalFormatting>
  <conditionalFormatting sqref="B110">
    <cfRule type="expression" dxfId="273" priority="217" stopIfTrue="1">
      <formula>IF($B$62="",TRUE)</formula>
    </cfRule>
  </conditionalFormatting>
  <conditionalFormatting sqref="B111">
    <cfRule type="expression" dxfId="272" priority="216" stopIfTrue="1">
      <formula>IF($B$63="",TRUE)</formula>
    </cfRule>
  </conditionalFormatting>
  <conditionalFormatting sqref="B120">
    <cfRule type="expression" dxfId="271" priority="193" stopIfTrue="1">
      <formula>IF($B$54="",TRUE)</formula>
    </cfRule>
  </conditionalFormatting>
  <conditionalFormatting sqref="B121">
    <cfRule type="expression" dxfId="270" priority="184" stopIfTrue="1">
      <formula>IF($B$55="",TRUE)</formula>
    </cfRule>
  </conditionalFormatting>
  <conditionalFormatting sqref="B122">
    <cfRule type="expression" dxfId="269" priority="192" stopIfTrue="1">
      <formula>IF($B$56="",TRUE)</formula>
    </cfRule>
  </conditionalFormatting>
  <conditionalFormatting sqref="B123">
    <cfRule type="expression" dxfId="268" priority="191" stopIfTrue="1">
      <formula>IF($B$57="",TRUE)</formula>
    </cfRule>
  </conditionalFormatting>
  <conditionalFormatting sqref="B124">
    <cfRule type="expression" dxfId="267" priority="190" stopIfTrue="1">
      <formula>IF($B$58="",TRUE)</formula>
    </cfRule>
  </conditionalFormatting>
  <conditionalFormatting sqref="B125">
    <cfRule type="expression" dxfId="266" priority="189" stopIfTrue="1">
      <formula>IF($B$59="",TRUE)</formula>
    </cfRule>
  </conditionalFormatting>
  <conditionalFormatting sqref="B126">
    <cfRule type="expression" dxfId="265" priority="188" stopIfTrue="1">
      <formula>IF($B$60="",TRUE)</formula>
    </cfRule>
  </conditionalFormatting>
  <conditionalFormatting sqref="B127">
    <cfRule type="expression" dxfId="264" priority="187" stopIfTrue="1">
      <formula>IF($B$61="",TRUE)</formula>
    </cfRule>
  </conditionalFormatting>
  <conditionalFormatting sqref="B128">
    <cfRule type="expression" dxfId="263" priority="186" stopIfTrue="1">
      <formula>IF($B$62="",TRUE)</formula>
    </cfRule>
  </conditionalFormatting>
  <conditionalFormatting sqref="B129">
    <cfRule type="expression" dxfId="262" priority="185" stopIfTrue="1">
      <formula>IF($B$63="",TRUE)</formula>
    </cfRule>
  </conditionalFormatting>
  <conditionalFormatting sqref="D12">
    <cfRule type="expression" dxfId="261" priority="308">
      <formula>IF($D$12="",TRUE)</formula>
    </cfRule>
  </conditionalFormatting>
  <conditionalFormatting sqref="D20">
    <cfRule type="expression" dxfId="260" priority="322" stopIfTrue="1">
      <formula>IF($D$20="",TRUE)</formula>
    </cfRule>
  </conditionalFormatting>
  <conditionalFormatting sqref="D24">
    <cfRule type="expression" dxfId="259" priority="317" stopIfTrue="1">
      <formula>IF($D$24="",TRUE)</formula>
    </cfRule>
  </conditionalFormatting>
  <conditionalFormatting sqref="D26:E26">
    <cfRule type="expression" dxfId="258" priority="325" stopIfTrue="1">
      <formula>IF($D$26="",TRUE)</formula>
    </cfRule>
  </conditionalFormatting>
  <conditionalFormatting sqref="D30:E30">
    <cfRule type="expression" dxfId="257" priority="319" stopIfTrue="1">
      <formula>IF($D$30="",TRUE)</formula>
    </cfRule>
    <cfRule type="expression" dxfId="256" priority="298" stopIfTrue="1">
      <formula>IF($B$30="",TRUE)</formula>
    </cfRule>
  </conditionalFormatting>
  <conditionalFormatting sqref="D31:E31">
    <cfRule type="expression" dxfId="255" priority="320" stopIfTrue="1">
      <formula>IF($D$31="",TRUE)</formula>
    </cfRule>
    <cfRule type="expression" dxfId="254" priority="297" stopIfTrue="1">
      <formula>IF($B$31="",TRUE)</formula>
    </cfRule>
  </conditionalFormatting>
  <conditionalFormatting sqref="D32:E32">
    <cfRule type="expression" dxfId="253" priority="310" stopIfTrue="1">
      <formula>IF($D$32="",TRUE)</formula>
    </cfRule>
    <cfRule type="expression" dxfId="252" priority="296" stopIfTrue="1">
      <formula>IF($B$32="",TRUE)</formula>
    </cfRule>
  </conditionalFormatting>
  <conditionalFormatting sqref="D33:E33">
    <cfRule type="expression" dxfId="251" priority="294" stopIfTrue="1">
      <formula>IF($B$33="",TRUE)</formula>
    </cfRule>
    <cfRule type="expression" dxfId="250" priority="295" stopIfTrue="1">
      <formula>IF($D$33="",TRUE)</formula>
    </cfRule>
  </conditionalFormatting>
  <conditionalFormatting sqref="D34:E34">
    <cfRule type="expression" dxfId="249" priority="292" stopIfTrue="1">
      <formula>IF($B$34="",TRUE)</formula>
    </cfRule>
    <cfRule type="expression" dxfId="248" priority="293" stopIfTrue="1">
      <formula>IF($D$34="",TRUE)</formula>
    </cfRule>
  </conditionalFormatting>
  <conditionalFormatting sqref="D35:E35">
    <cfRule type="expression" dxfId="247" priority="290" stopIfTrue="1">
      <formula>IF($B$35="",TRUE)</formula>
    </cfRule>
    <cfRule type="expression" dxfId="246" priority="291" stopIfTrue="1">
      <formula>IF($D$35="",TRUE)</formula>
    </cfRule>
  </conditionalFormatting>
  <conditionalFormatting sqref="D36:E36">
    <cfRule type="expression" dxfId="245" priority="288" stopIfTrue="1">
      <formula>IF($B$36="",TRUE)</formula>
    </cfRule>
    <cfRule type="expression" dxfId="244" priority="289" stopIfTrue="1">
      <formula>IF($D$36="",TRUE)</formula>
    </cfRule>
  </conditionalFormatting>
  <conditionalFormatting sqref="D37:E37">
    <cfRule type="expression" dxfId="243" priority="287" stopIfTrue="1">
      <formula>IF($D$37="",TRUE)</formula>
    </cfRule>
    <cfRule type="expression" dxfId="242" priority="286" stopIfTrue="1">
      <formula>IF($B$37="",TRUE)</formula>
    </cfRule>
  </conditionalFormatting>
  <conditionalFormatting sqref="D38:E38">
    <cfRule type="expression" dxfId="241" priority="284" stopIfTrue="1">
      <formula>IF($B$38="",TRUE)</formula>
    </cfRule>
    <cfRule type="expression" dxfId="240" priority="285" stopIfTrue="1">
      <formula>IF($D$38="",TRUE)</formula>
    </cfRule>
  </conditionalFormatting>
  <conditionalFormatting sqref="D39:E39">
    <cfRule type="expression" dxfId="239" priority="282" stopIfTrue="1">
      <formula>IF($B$39="",TRUE)</formula>
    </cfRule>
    <cfRule type="expression" dxfId="238" priority="283" stopIfTrue="1">
      <formula>IF($D$39="",TRUE)</formula>
    </cfRule>
  </conditionalFormatting>
  <conditionalFormatting sqref="D42:E42">
    <cfRule type="expression" dxfId="237" priority="271" stopIfTrue="1">
      <formula>IF($B$42="",TRUE)</formula>
    </cfRule>
    <cfRule type="expression" dxfId="236" priority="313" stopIfTrue="1">
      <formula>IF(AND(OR($D$30="Yes",$D$30=""),$D$42=""),1,0)</formula>
    </cfRule>
    <cfRule type="expression" dxfId="235" priority="314" stopIfTrue="1">
      <formula>IF($P$30="",TRUE)</formula>
    </cfRule>
  </conditionalFormatting>
  <conditionalFormatting sqref="D43:E43">
    <cfRule type="expression" dxfId="234" priority="268" stopIfTrue="1">
      <formula>IF($B$43="",TRUE)</formula>
    </cfRule>
    <cfRule type="expression" dxfId="233" priority="269" stopIfTrue="1">
      <formula>IF(AND(OR($D$31="Yes",$D$31=""),$D$43=""),1,0)</formula>
    </cfRule>
    <cfRule type="expression" dxfId="232" priority="270" stopIfTrue="1">
      <formula>IF($P$31="",TRUE)</formula>
    </cfRule>
  </conditionalFormatting>
  <conditionalFormatting sqref="D44:E44">
    <cfRule type="expression" dxfId="231" priority="266" stopIfTrue="1">
      <formula>IF(AND(OR($D$32="Yes",$D$32=""),$D$44=""),1,0)</formula>
    </cfRule>
    <cfRule type="expression" dxfId="230" priority="265" stopIfTrue="1">
      <formula>IF($B$44="",TRUE)</formula>
    </cfRule>
    <cfRule type="expression" dxfId="229" priority="267" stopIfTrue="1">
      <formula>IF($P$32="",TRUE)</formula>
    </cfRule>
  </conditionalFormatting>
  <conditionalFormatting sqref="D45:E45">
    <cfRule type="expression" dxfId="228" priority="214" stopIfTrue="1">
      <formula>IF($P$33="",TRUE)</formula>
    </cfRule>
    <cfRule type="expression" dxfId="227" priority="213" stopIfTrue="1">
      <formula>IF(AND(OR($D$33="Yes",$D$33=""),$D$45=""),1,0)</formula>
    </cfRule>
    <cfRule type="expression" dxfId="226" priority="212" stopIfTrue="1">
      <formula>IF($B$45="",TRUE)</formula>
    </cfRule>
  </conditionalFormatting>
  <conditionalFormatting sqref="D46:E46">
    <cfRule type="expression" dxfId="225" priority="211" stopIfTrue="1">
      <formula>IF($P$34="",TRUE)</formula>
    </cfRule>
    <cfRule type="expression" dxfId="224" priority="210" stopIfTrue="1">
      <formula>IF(AND(OR($D$34="Yes",$D$34=""),$D$46=""),1,0)</formula>
    </cfRule>
    <cfRule type="expression" dxfId="223" priority="209" stopIfTrue="1">
      <formula>IF($B$46="",TRUE)</formula>
    </cfRule>
  </conditionalFormatting>
  <conditionalFormatting sqref="D47:E47">
    <cfRule type="expression" dxfId="222" priority="207" stopIfTrue="1">
      <formula>IF(AND(OR($D$35="Yes",$D$35=""),$D$47=""),1,0)</formula>
    </cfRule>
    <cfRule type="expression" dxfId="221" priority="208" stopIfTrue="1">
      <formula>IF($P$35="",TRUE)</formula>
    </cfRule>
    <cfRule type="expression" dxfId="220" priority="206" stopIfTrue="1">
      <formula>IF($B$47="",TRUE)</formula>
    </cfRule>
  </conditionalFormatting>
  <conditionalFormatting sqref="D48:E48">
    <cfRule type="expression" dxfId="219" priority="204" stopIfTrue="1">
      <formula>IF(AND(OR($D$36="Yes",$D$36=""),$D$48=""),1,0)</formula>
    </cfRule>
    <cfRule type="expression" dxfId="218" priority="205" stopIfTrue="1">
      <formula>IF($P$36="",TRUE)</formula>
    </cfRule>
    <cfRule type="expression" dxfId="217" priority="203" stopIfTrue="1">
      <formula>IF($B$48="",TRUE)</formula>
    </cfRule>
  </conditionalFormatting>
  <conditionalFormatting sqref="D49:E49">
    <cfRule type="expression" dxfId="216" priority="200" stopIfTrue="1">
      <formula>IF($B$49="",TRUE)</formula>
    </cfRule>
    <cfRule type="expression" dxfId="215" priority="201" stopIfTrue="1">
      <formula>IF(AND(OR($D$37="Yes",$D$37=""),$D$49=""),1,0)</formula>
    </cfRule>
    <cfRule type="expression" dxfId="214" priority="202" stopIfTrue="1">
      <formula>IF($P$37="",TRUE)</formula>
    </cfRule>
  </conditionalFormatting>
  <conditionalFormatting sqref="D50:E50">
    <cfRule type="expression" dxfId="213" priority="198" stopIfTrue="1">
      <formula>IF(AND(OR($D$38="Yes",$D$38=""),$D$50=""),1,0)</formula>
    </cfRule>
    <cfRule type="expression" dxfId="212" priority="199" stopIfTrue="1">
      <formula>IF($P$38="",TRUE)</formula>
    </cfRule>
    <cfRule type="expression" dxfId="211" priority="197" stopIfTrue="1">
      <formula>IF($B$50="",TRUE)</formula>
    </cfRule>
  </conditionalFormatting>
  <conditionalFormatting sqref="D51:E51">
    <cfRule type="expression" dxfId="210" priority="196" stopIfTrue="1">
      <formula>IF($P$39="",TRUE)</formula>
    </cfRule>
    <cfRule type="expression" dxfId="209" priority="195" stopIfTrue="1">
      <formula>IF(AND(OR($D$39="Yes",$D$39=""),$D$51=""),1,0)</formula>
    </cfRule>
    <cfRule type="expression" dxfId="208" priority="194" stopIfTrue="1">
      <formula>IF($B$51="",TRUE)</formula>
    </cfRule>
  </conditionalFormatting>
  <conditionalFormatting sqref="D54:E54">
    <cfRule type="expression" dxfId="207" priority="124" stopIfTrue="1">
      <formula>IF($B$54="",TRUE)</formula>
    </cfRule>
    <cfRule type="expression" dxfId="206" priority="125" stopIfTrue="1">
      <formula>IF($P$54="",TRUE)</formula>
    </cfRule>
    <cfRule type="expression" dxfId="205" priority="126" stopIfTrue="1">
      <formula>IF(AND(OR($D$42="Yes",$D$42=""),$D$54=""),1,0)</formula>
    </cfRule>
  </conditionalFormatting>
  <conditionalFormatting sqref="D55:E55">
    <cfRule type="expression" dxfId="204" priority="183" stopIfTrue="1">
      <formula>IF(AND(OR($D$43="Yes",$D$43=""),$D$55=""),1,0)</formula>
    </cfRule>
    <cfRule type="expression" dxfId="203" priority="182" stopIfTrue="1">
      <formula>IF($P$55="",TRUE)</formula>
    </cfRule>
    <cfRule type="expression" dxfId="202" priority="181" stopIfTrue="1">
      <formula>IF($B$55="",TRUE)</formula>
    </cfRule>
  </conditionalFormatting>
  <conditionalFormatting sqref="D56:E56">
    <cfRule type="expression" dxfId="201" priority="179" stopIfTrue="1">
      <formula>IF($P$56="",TRUE)</formula>
    </cfRule>
    <cfRule type="expression" dxfId="200" priority="180" stopIfTrue="1">
      <formula>IF(AND(OR($D$44="Yes",$D$44=""),$D$56=""),1,0)</formula>
    </cfRule>
    <cfRule type="expression" dxfId="199" priority="127" stopIfTrue="1">
      <formula>IF($B$56="",TRUE)</formula>
    </cfRule>
  </conditionalFormatting>
  <conditionalFormatting sqref="D57:E57">
    <cfRule type="expression" dxfId="198" priority="177" stopIfTrue="1">
      <formula>IF($P$57="",TRUE)</formula>
    </cfRule>
    <cfRule type="expression" dxfId="197" priority="176" stopIfTrue="1">
      <formula>IF($B$57="",TRUE)</formula>
    </cfRule>
    <cfRule type="expression" dxfId="196" priority="178" stopIfTrue="1">
      <formula>IF(AND(OR($D$45="Yes",$D$45=""),$D$57=""),1,0)</formula>
    </cfRule>
  </conditionalFormatting>
  <conditionalFormatting sqref="D58:E58">
    <cfRule type="expression" dxfId="195" priority="173" stopIfTrue="1">
      <formula>IF($B$58="",TRUE)</formula>
    </cfRule>
    <cfRule type="expression" dxfId="194" priority="175" stopIfTrue="1">
      <formula>IF(AND(OR($D$46="Yes",$D$46=""),$D$58=""),1,0)</formula>
    </cfRule>
    <cfRule type="expression" dxfId="193" priority="174" stopIfTrue="1">
      <formula>IF($P$58="",TRUE)</formula>
    </cfRule>
  </conditionalFormatting>
  <conditionalFormatting sqref="D59:E59">
    <cfRule type="expression" dxfId="192" priority="170" stopIfTrue="1">
      <formula>IF($B$59="",TRUE)</formula>
    </cfRule>
    <cfRule type="expression" dxfId="191" priority="171" stopIfTrue="1">
      <formula>IF($P$59="",TRUE)</formula>
    </cfRule>
    <cfRule type="expression" dxfId="190" priority="172" stopIfTrue="1">
      <formula>IF(AND(OR($D$47="Yes",$D$47=""),$D$59=""),1,0)</formula>
    </cfRule>
  </conditionalFormatting>
  <conditionalFormatting sqref="D60:E60">
    <cfRule type="expression" dxfId="189" priority="167" stopIfTrue="1">
      <formula>IF($B$60="",TRUE)</formula>
    </cfRule>
    <cfRule type="expression" dxfId="188" priority="169" stopIfTrue="1">
      <formula>IF(AND(OR($D$48="Yes",$D$48=""),$D$60=""),1,0)</formula>
    </cfRule>
    <cfRule type="expression" dxfId="187" priority="168" stopIfTrue="1">
      <formula>IF($P$60="",TRUE)</formula>
    </cfRule>
  </conditionalFormatting>
  <conditionalFormatting sqref="D61:E61">
    <cfRule type="expression" dxfId="186" priority="165" stopIfTrue="1">
      <formula>IF($P$61="",TRUE)</formula>
    </cfRule>
    <cfRule type="expression" dxfId="185" priority="164" stopIfTrue="1">
      <formula>IF($B$61="",TRUE)</formula>
    </cfRule>
    <cfRule type="expression" dxfId="184" priority="166" stopIfTrue="1">
      <formula>IF(AND(OR($D$49="Yes",$D$49=""),$D$61=""),1,0)</formula>
    </cfRule>
  </conditionalFormatting>
  <conditionalFormatting sqref="D62:E62">
    <cfRule type="expression" dxfId="183" priority="161" stopIfTrue="1">
      <formula>IF($B$62="",TRUE)</formula>
    </cfRule>
    <cfRule type="expression" dxfId="182" priority="162" stopIfTrue="1">
      <formula>IF($P$62="",TRUE)</formula>
    </cfRule>
    <cfRule type="expression" dxfId="181" priority="163" stopIfTrue="1">
      <formula>IF(AND(OR($D$50="Yes",$D$50=""),$D$62=""),1,0)</formula>
    </cfRule>
  </conditionalFormatting>
  <conditionalFormatting sqref="D63:E63">
    <cfRule type="expression" dxfId="180" priority="158" stopIfTrue="1">
      <formula>IF($B$63="",TRUE)</formula>
    </cfRule>
    <cfRule type="expression" dxfId="179" priority="159" stopIfTrue="1">
      <formula>IF($P$63="",TRUE)</formula>
    </cfRule>
    <cfRule type="expression" dxfId="178" priority="160" stopIfTrue="1">
      <formula>IF(AND(OR($D$51="Yes",$D$51=""),$D$63=""),1,0)</formula>
    </cfRule>
  </conditionalFormatting>
  <conditionalFormatting sqref="D66:E66">
    <cfRule type="expression" dxfId="177" priority="94" stopIfTrue="1">
      <formula>IF($B$54="",TRUE)</formula>
    </cfRule>
    <cfRule type="expression" dxfId="176" priority="95" stopIfTrue="1">
      <formula>IF($P$54="",TRUE)</formula>
    </cfRule>
    <cfRule type="expression" dxfId="175" priority="96" stopIfTrue="1">
      <formula>IF(AND(OR($D$42="Yes",$D$42=""),$D$66=""),1,0)</formula>
    </cfRule>
  </conditionalFormatting>
  <conditionalFormatting sqref="D67:E67">
    <cfRule type="expression" dxfId="174" priority="123" stopIfTrue="1">
      <formula>IF(AND(OR($D$43="Yes",$D$43=""),$D$67=""),1,0)</formula>
    </cfRule>
    <cfRule type="expression" dxfId="173" priority="122" stopIfTrue="1">
      <formula>IF($P$55="",TRUE)</formula>
    </cfRule>
    <cfRule type="expression" dxfId="172" priority="121" stopIfTrue="1">
      <formula>IF($B$55="",TRUE)</formula>
    </cfRule>
  </conditionalFormatting>
  <conditionalFormatting sqref="D68:E68">
    <cfRule type="expression" dxfId="171" priority="97" stopIfTrue="1">
      <formula>IF($B$56="",TRUE)</formula>
    </cfRule>
    <cfRule type="expression" dxfId="170" priority="120" stopIfTrue="1">
      <formula>IF(AND(OR($D$44="Yes",$D$44=""),$D$68=""),1,0)</formula>
    </cfRule>
    <cfRule type="expression" dxfId="169" priority="119" stopIfTrue="1">
      <formula>IF($P$56="",TRUE)</formula>
    </cfRule>
  </conditionalFormatting>
  <conditionalFormatting sqref="D69:E69">
    <cfRule type="expression" dxfId="168" priority="116" stopIfTrue="1">
      <formula>IF($B$57="",TRUE)</formula>
    </cfRule>
    <cfRule type="expression" dxfId="167" priority="117" stopIfTrue="1">
      <formula>IF($P$57="",TRUE)</formula>
    </cfRule>
    <cfRule type="expression" dxfId="166" priority="118" stopIfTrue="1">
      <formula>IF(AND(OR($D$45="Yes",$D$45=""),$D$69=""),1,0)</formula>
    </cfRule>
  </conditionalFormatting>
  <conditionalFormatting sqref="D70:E70">
    <cfRule type="expression" dxfId="165" priority="115" stopIfTrue="1">
      <formula>IF(AND(OR($D$46="Yes",$D$46=""),$D$70=""),1,0)</formula>
    </cfRule>
    <cfRule type="expression" dxfId="164" priority="113" stopIfTrue="1">
      <formula>IF($B$58="",TRUE)</formula>
    </cfRule>
    <cfRule type="expression" dxfId="163" priority="114" stopIfTrue="1">
      <formula>IF($P$58="",TRUE)</formula>
    </cfRule>
  </conditionalFormatting>
  <conditionalFormatting sqref="D71:E71">
    <cfRule type="expression" dxfId="162" priority="111" stopIfTrue="1">
      <formula>IF($P$59="",TRUE)</formula>
    </cfRule>
    <cfRule type="expression" dxfId="161" priority="112" stopIfTrue="1">
      <formula>IF(AND(OR($D$47="Yes",$D$47=""),$D$71=""),1,0)</formula>
    </cfRule>
    <cfRule type="expression" dxfId="160" priority="110" stopIfTrue="1">
      <formula>IF($B$59="",TRUE)</formula>
    </cfRule>
  </conditionalFormatting>
  <conditionalFormatting sqref="D72:E72">
    <cfRule type="expression" dxfId="159" priority="107" stopIfTrue="1">
      <formula>IF($B$60="",TRUE)</formula>
    </cfRule>
    <cfRule type="expression" dxfId="158" priority="109" stopIfTrue="1">
      <formula>IF(AND(OR($D$48="Yes",$D$48=""),$D$72=""),1,0)</formula>
    </cfRule>
    <cfRule type="expression" dxfId="157" priority="108" stopIfTrue="1">
      <formula>IF($P$60="",TRUE)</formula>
    </cfRule>
  </conditionalFormatting>
  <conditionalFormatting sqref="D73:E73">
    <cfRule type="expression" dxfId="156" priority="106" stopIfTrue="1">
      <formula>IF(AND(OR($D$49="Yes",$D$49=""),$D$73=""),1,0)</formula>
    </cfRule>
    <cfRule type="expression" dxfId="155" priority="104" stopIfTrue="1">
      <formula>IF($B$61="",TRUE)</formula>
    </cfRule>
    <cfRule type="expression" dxfId="154" priority="105" stopIfTrue="1">
      <formula>IF($P$61="",TRUE)</formula>
    </cfRule>
  </conditionalFormatting>
  <conditionalFormatting sqref="D74:E74">
    <cfRule type="expression" dxfId="153" priority="101" stopIfTrue="1">
      <formula>IF($B$62="",TRUE)</formula>
    </cfRule>
    <cfRule type="expression" dxfId="152" priority="102" stopIfTrue="1">
      <formula>IF($P$62="",TRUE)</formula>
    </cfRule>
    <cfRule type="expression" dxfId="151" priority="103" stopIfTrue="1">
      <formula>IF(AND(OR($D$50="Yes",$D$50=""),$D$74=""),1,0)</formula>
    </cfRule>
  </conditionalFormatting>
  <conditionalFormatting sqref="D75:E75">
    <cfRule type="expression" dxfId="150" priority="100" stopIfTrue="1">
      <formula>IF(AND(OR($D$51="Yes",$D$51=""),$D$75=""),1,0)</formula>
    </cfRule>
    <cfRule type="expression" dxfId="149" priority="99" stopIfTrue="1">
      <formula>IF($P$63="",TRUE)</formula>
    </cfRule>
    <cfRule type="expression" dxfId="148" priority="98" stopIfTrue="1">
      <formula>IF($B$63="",TRUE)</formula>
    </cfRule>
  </conditionalFormatting>
  <conditionalFormatting sqref="D78:E78">
    <cfRule type="expression" dxfId="147" priority="64" stopIfTrue="1">
      <formula>IF($B$54="",TRUE)</formula>
    </cfRule>
    <cfRule type="expression" dxfId="146" priority="65" stopIfTrue="1">
      <formula>IF($P$54="",TRUE)</formula>
    </cfRule>
    <cfRule type="expression" dxfId="145" priority="66" stopIfTrue="1">
      <formula>IF(AND(OR($D$42="Yes",$D$42=""),$D$78=""),1,0)</formula>
    </cfRule>
  </conditionalFormatting>
  <conditionalFormatting sqref="D79:E79">
    <cfRule type="expression" dxfId="144" priority="93" stopIfTrue="1">
      <formula>IF(AND(OR($D$43="Yes",$D$43=""),$D$79=""),1,0)</formula>
    </cfRule>
    <cfRule type="expression" dxfId="143" priority="92" stopIfTrue="1">
      <formula>IF($P$55="",TRUE)</formula>
    </cfRule>
    <cfRule type="expression" dxfId="142" priority="91" stopIfTrue="1">
      <formula>IF($B$55="",TRUE)</formula>
    </cfRule>
  </conditionalFormatting>
  <conditionalFormatting sqref="D80:E80">
    <cfRule type="expression" dxfId="141" priority="89" stopIfTrue="1">
      <formula>IF($P$56="",TRUE)</formula>
    </cfRule>
    <cfRule type="expression" dxfId="140" priority="67" stopIfTrue="1">
      <formula>IF($B$56="",TRUE)</formula>
    </cfRule>
    <cfRule type="expression" dxfId="139" priority="90" stopIfTrue="1">
      <formula>IF(AND(OR($D$44="Yes",$D$44=""),$D$80=""),1,0)</formula>
    </cfRule>
  </conditionalFormatting>
  <conditionalFormatting sqref="D81:E81">
    <cfRule type="expression" dxfId="138" priority="88" stopIfTrue="1">
      <formula>IF(AND(OR($D$45="Yes",$D$45=""),$D$81=""),1,0)</formula>
    </cfRule>
    <cfRule type="expression" dxfId="137" priority="87" stopIfTrue="1">
      <formula>IF($P$57="",TRUE)</formula>
    </cfRule>
    <cfRule type="expression" dxfId="136" priority="86" stopIfTrue="1">
      <formula>IF($B$57="",TRUE)</formula>
    </cfRule>
  </conditionalFormatting>
  <conditionalFormatting sqref="D82:E82">
    <cfRule type="expression" dxfId="135" priority="85" stopIfTrue="1">
      <formula>IF(AND(OR($D$46="Yes",$D$46=""),$D$82=""),1,0)</formula>
    </cfRule>
    <cfRule type="expression" dxfId="134" priority="83" stopIfTrue="1">
      <formula>IF($B$58="",TRUE)</formula>
    </cfRule>
    <cfRule type="expression" dxfId="133" priority="84" stopIfTrue="1">
      <formula>IF($P$58="",TRUE)</formula>
    </cfRule>
  </conditionalFormatting>
  <conditionalFormatting sqref="D83:E83">
    <cfRule type="expression" dxfId="132" priority="82" stopIfTrue="1">
      <formula>IF(AND(OR($D$47="Yes",$D$47=""),$D$83=""),1,0)</formula>
    </cfRule>
    <cfRule type="expression" dxfId="131" priority="81" stopIfTrue="1">
      <formula>IF($P$59="",TRUE)</formula>
    </cfRule>
    <cfRule type="expression" dxfId="130" priority="80" stopIfTrue="1">
      <formula>IF($B$59="",TRUE)</formula>
    </cfRule>
  </conditionalFormatting>
  <conditionalFormatting sqref="D84:E84">
    <cfRule type="expression" dxfId="129" priority="79" stopIfTrue="1">
      <formula>IF(AND(OR($D$48="Yes",$D$48=""),$D$84=""),1,0)</formula>
    </cfRule>
    <cfRule type="expression" dxfId="128" priority="78" stopIfTrue="1">
      <formula>IF($P$60="",TRUE)</formula>
    </cfRule>
    <cfRule type="expression" dxfId="127" priority="77" stopIfTrue="1">
      <formula>IF($B$60="",TRUE)</formula>
    </cfRule>
  </conditionalFormatting>
  <conditionalFormatting sqref="D85:E85">
    <cfRule type="expression" dxfId="126" priority="76" stopIfTrue="1">
      <formula>IF(AND(OR($D$49="Yes",$D$49=""),$D$85=""),1,0)</formula>
    </cfRule>
    <cfRule type="expression" dxfId="125" priority="75" stopIfTrue="1">
      <formula>IF($P$61="",TRUE)</formula>
    </cfRule>
    <cfRule type="expression" dxfId="124" priority="74" stopIfTrue="1">
      <formula>IF($B$61="",TRUE)</formula>
    </cfRule>
  </conditionalFormatting>
  <conditionalFormatting sqref="D86:E86">
    <cfRule type="expression" dxfId="123" priority="73" stopIfTrue="1">
      <formula>IF(AND(OR($D$50="Yes",$D$50=""),$D$86=""),1,0)</formula>
    </cfRule>
    <cfRule type="expression" dxfId="122" priority="72" stopIfTrue="1">
      <formula>IF($P$62="",TRUE)</formula>
    </cfRule>
    <cfRule type="expression" dxfId="121" priority="71" stopIfTrue="1">
      <formula>IF($B$62="",TRUE)</formula>
    </cfRule>
  </conditionalFormatting>
  <conditionalFormatting sqref="D87:E87">
    <cfRule type="expression" dxfId="120" priority="70" stopIfTrue="1">
      <formula>IF(AND(OR($D$51="Yes",$D$51=""),$D$87=""),1,0)</formula>
    </cfRule>
    <cfRule type="expression" dxfId="119" priority="69" stopIfTrue="1">
      <formula>IF($P$63="",TRUE)</formula>
    </cfRule>
    <cfRule type="expression" dxfId="118" priority="68" stopIfTrue="1">
      <formula>IF($B$63="",TRUE)</formula>
    </cfRule>
  </conditionalFormatting>
  <conditionalFormatting sqref="D90:E90">
    <cfRule type="expression" dxfId="117" priority="34" stopIfTrue="1">
      <formula>IF($B$54="",TRUE)</formula>
    </cfRule>
    <cfRule type="expression" dxfId="116" priority="36" stopIfTrue="1">
      <formula>IF(AND(OR($D$42="Yes",$D$42=""),$D$90=""),1,0)</formula>
    </cfRule>
    <cfRule type="expression" dxfId="115" priority="35" stopIfTrue="1">
      <formula>IF($P$54="",TRUE)</formula>
    </cfRule>
  </conditionalFormatting>
  <conditionalFormatting sqref="D91:E91">
    <cfRule type="expression" dxfId="114" priority="63" stopIfTrue="1">
      <formula>IF(AND(OR($D$43="Yes",$D$43=""),$D$91=""),1,0)</formula>
    </cfRule>
    <cfRule type="expression" dxfId="113" priority="62" stopIfTrue="1">
      <formula>IF($P$55="",TRUE)</formula>
    </cfRule>
    <cfRule type="expression" dxfId="112" priority="61" stopIfTrue="1">
      <formula>IF($B$55="",TRUE)</formula>
    </cfRule>
  </conditionalFormatting>
  <conditionalFormatting sqref="D92:E92">
    <cfRule type="expression" dxfId="111" priority="37" stopIfTrue="1">
      <formula>IF($B$56="",TRUE)</formula>
    </cfRule>
    <cfRule type="expression" dxfId="110" priority="60" stopIfTrue="1">
      <formula>IF(AND(OR($D$44="Yes",$D$44=""),$D$92=""),1,0)</formula>
    </cfRule>
    <cfRule type="expression" dxfId="109" priority="59" stopIfTrue="1">
      <formula>IF($P$56="",TRUE)</formula>
    </cfRule>
  </conditionalFormatting>
  <conditionalFormatting sqref="D93:E93">
    <cfRule type="expression" dxfId="108" priority="58" stopIfTrue="1">
      <formula>IF(AND(OR($D$45="Yes",$D$45=""),$D$93=""),1,0)</formula>
    </cfRule>
    <cfRule type="expression" dxfId="107" priority="57" stopIfTrue="1">
      <formula>IF($P$57="",TRUE)</formula>
    </cfRule>
    <cfRule type="expression" dxfId="106" priority="56" stopIfTrue="1">
      <formula>IF($B$57="",TRUE)</formula>
    </cfRule>
  </conditionalFormatting>
  <conditionalFormatting sqref="D94:E94">
    <cfRule type="expression" dxfId="105" priority="53" stopIfTrue="1">
      <formula>IF($B$58="",TRUE)</formula>
    </cfRule>
    <cfRule type="expression" dxfId="104" priority="55" stopIfTrue="1">
      <formula>IF(AND(OR($D$46="Yes",$D$46=""),$D$94=""),1,0)</formula>
    </cfRule>
    <cfRule type="expression" dxfId="103" priority="54" stopIfTrue="1">
      <formula>IF($P$58="",TRUE)</formula>
    </cfRule>
  </conditionalFormatting>
  <conditionalFormatting sqref="D95:E95">
    <cfRule type="expression" dxfId="102" priority="52" stopIfTrue="1">
      <formula>IF(AND(OR($D$47="Yes",$D$47=""),$D$95=""),1,0)</formula>
    </cfRule>
    <cfRule type="expression" dxfId="101" priority="51" stopIfTrue="1">
      <formula>IF($P$59="",TRUE)</formula>
    </cfRule>
    <cfRule type="expression" dxfId="100" priority="50" stopIfTrue="1">
      <formula>IF($B$59="",TRUE)</formula>
    </cfRule>
  </conditionalFormatting>
  <conditionalFormatting sqref="D96:E96">
    <cfRule type="expression" dxfId="99" priority="48" stopIfTrue="1">
      <formula>IF($P$60="",TRUE)</formula>
    </cfRule>
    <cfRule type="expression" dxfId="98" priority="47" stopIfTrue="1">
      <formula>IF($B$60="",TRUE)</formula>
    </cfRule>
    <cfRule type="expression" dxfId="97" priority="49" stopIfTrue="1">
      <formula>IF(AND(OR($D$48="Yes",$D$48=""),$D$96=""),1,0)</formula>
    </cfRule>
  </conditionalFormatting>
  <conditionalFormatting sqref="D97:E97">
    <cfRule type="expression" dxfId="96" priority="44" stopIfTrue="1">
      <formula>IF($B$61="",TRUE)</formula>
    </cfRule>
    <cfRule type="expression" dxfId="95" priority="46" stopIfTrue="1">
      <formula>IF(AND(OR($D$49="Yes",$D$49=""),$D$97=""),1,0)</formula>
    </cfRule>
    <cfRule type="expression" dxfId="94" priority="45" stopIfTrue="1">
      <formula>IF($P$61="",TRUE)</formula>
    </cfRule>
  </conditionalFormatting>
  <conditionalFormatting sqref="D98:E98">
    <cfRule type="expression" dxfId="93" priority="43" stopIfTrue="1">
      <formula>IF(AND(OR($D$50="Yes",$D$50=""),$D$98=""),1,0)</formula>
    </cfRule>
    <cfRule type="expression" dxfId="92" priority="42" stopIfTrue="1">
      <formula>IF($P$62="",TRUE)</formula>
    </cfRule>
    <cfRule type="expression" dxfId="91" priority="41" stopIfTrue="1">
      <formula>IF($B$62="",TRUE)</formula>
    </cfRule>
  </conditionalFormatting>
  <conditionalFormatting sqref="D99:E99">
    <cfRule type="expression" dxfId="90" priority="40" stopIfTrue="1">
      <formula>IF(AND(OR($D$51="Yes",$D$51=""),$D$99=""),1,0)</formula>
    </cfRule>
    <cfRule type="expression" dxfId="89" priority="39" stopIfTrue="1">
      <formula>IF($P$63="",TRUE)</formula>
    </cfRule>
    <cfRule type="expression" dxfId="88" priority="38" stopIfTrue="1">
      <formula>IF($B$63="",TRUE)</formula>
    </cfRule>
  </conditionalFormatting>
  <conditionalFormatting sqref="D102:E102">
    <cfRule type="expression" dxfId="87" priority="6" stopIfTrue="1">
      <formula>IF(AND(OR($D$42="Yes",$D$42=""),$D$102=""),1,0)</formula>
    </cfRule>
    <cfRule type="expression" dxfId="86" priority="4" stopIfTrue="1">
      <formula>IF($B$54="",TRUE)</formula>
    </cfRule>
    <cfRule type="expression" dxfId="85" priority="5" stopIfTrue="1">
      <formula>IF($P$54="",TRUE)</formula>
    </cfRule>
  </conditionalFormatting>
  <conditionalFormatting sqref="D103:E103">
    <cfRule type="expression" dxfId="84" priority="33" stopIfTrue="1">
      <formula>IF(AND(OR($D$43="Yes",$D$43=""),$D$103=""),1,0)</formula>
    </cfRule>
    <cfRule type="expression" dxfId="83" priority="31" stopIfTrue="1">
      <formula>IF($B$55="",TRUE)</formula>
    </cfRule>
    <cfRule type="expression" dxfId="82" priority="32" stopIfTrue="1">
      <formula>IF($P$55="",TRUE)</formula>
    </cfRule>
  </conditionalFormatting>
  <conditionalFormatting sqref="D104:E104">
    <cfRule type="expression" dxfId="81" priority="7" stopIfTrue="1">
      <formula>IF($B$56="",TRUE)</formula>
    </cfRule>
    <cfRule type="expression" dxfId="80" priority="29" stopIfTrue="1">
      <formula>IF($P$56="",TRUE)</formula>
    </cfRule>
    <cfRule type="expression" dxfId="79" priority="30" stopIfTrue="1">
      <formula>IF(AND(OR($D$44="Yes",$D$44=""),$D$104=""),1,0)</formula>
    </cfRule>
  </conditionalFormatting>
  <conditionalFormatting sqref="D105:E105">
    <cfRule type="expression" dxfId="78" priority="27" stopIfTrue="1">
      <formula>IF($P$57="",TRUE)</formula>
    </cfRule>
    <cfRule type="expression" dxfId="77" priority="26" stopIfTrue="1">
      <formula>IF($B$57="",TRUE)</formula>
    </cfRule>
    <cfRule type="expression" dxfId="76" priority="28" stopIfTrue="1">
      <formula>IF(AND(OR($D$45="Yes",$D$45=""),$D$105=""),1,0)</formula>
    </cfRule>
  </conditionalFormatting>
  <conditionalFormatting sqref="D106:E106">
    <cfRule type="expression" dxfId="75" priority="23" stopIfTrue="1">
      <formula>IF($B$58="",TRUE)</formula>
    </cfRule>
    <cfRule type="expression" dxfId="74" priority="25" stopIfTrue="1">
      <formula>IF(AND(OR($D$46="Yes",$D$46=""),$D$106=""),1,0)</formula>
    </cfRule>
    <cfRule type="expression" dxfId="73" priority="24" stopIfTrue="1">
      <formula>IF($P$58="",TRUE)</formula>
    </cfRule>
  </conditionalFormatting>
  <conditionalFormatting sqref="D107:E107">
    <cfRule type="expression" dxfId="72" priority="22" stopIfTrue="1">
      <formula>IF(AND(OR($D$47="Yes",$D$47=""),$D$107=""),1,0)</formula>
    </cfRule>
    <cfRule type="expression" dxfId="71" priority="20" stopIfTrue="1">
      <formula>IF($B$59="",TRUE)</formula>
    </cfRule>
    <cfRule type="expression" dxfId="70" priority="21" stopIfTrue="1">
      <formula>IF($P$59="",TRUE)</formula>
    </cfRule>
  </conditionalFormatting>
  <conditionalFormatting sqref="D108:E108">
    <cfRule type="expression" dxfId="69" priority="17" stopIfTrue="1">
      <formula>IF($B$60="",TRUE)</formula>
    </cfRule>
    <cfRule type="expression" dxfId="68" priority="18" stopIfTrue="1">
      <formula>IF($P$60="",TRUE)</formula>
    </cfRule>
    <cfRule type="expression" dxfId="67" priority="19" stopIfTrue="1">
      <formula>IF(AND(OR($D$48="Yes",$D$48=""),$D$108=""),1,0)</formula>
    </cfRule>
  </conditionalFormatting>
  <conditionalFormatting sqref="D109:E109">
    <cfRule type="expression" dxfId="66" priority="14" stopIfTrue="1">
      <formula>IF($B$61="",TRUE)</formula>
    </cfRule>
    <cfRule type="expression" dxfId="65" priority="15" stopIfTrue="1">
      <formula>IF($P$61="",TRUE)</formula>
    </cfRule>
    <cfRule type="expression" dxfId="64" priority="16" stopIfTrue="1">
      <formula>IF(AND(OR($D$49="Yes",$D$49=""),$D$109=""),1,0)</formula>
    </cfRule>
  </conditionalFormatting>
  <conditionalFormatting sqref="D110:E110">
    <cfRule type="expression" dxfId="63" priority="12" stopIfTrue="1">
      <formula>IF($P$62="",TRUE)</formula>
    </cfRule>
    <cfRule type="expression" dxfId="62" priority="11" stopIfTrue="1">
      <formula>IF($B$62="",TRUE)</formula>
    </cfRule>
    <cfRule type="expression" dxfId="61" priority="13" stopIfTrue="1">
      <formula>IF(AND(OR($D$50="Yes",$D$50=""),$D$110=""),1,0)</formula>
    </cfRule>
  </conditionalFormatting>
  <conditionalFormatting sqref="D111:E111">
    <cfRule type="expression" dxfId="60" priority="10" stopIfTrue="1">
      <formula>IF(AND(OR($D$51="Yes",$D$51=""),$D$111=""),1,0)</formula>
    </cfRule>
    <cfRule type="expression" dxfId="59" priority="9" stopIfTrue="1">
      <formula>IF($P$63="",TRUE)</formula>
    </cfRule>
    <cfRule type="expression" dxfId="58" priority="8" stopIfTrue="1">
      <formula>IF($B$63="",TRUE)</formula>
    </cfRule>
  </conditionalFormatting>
  <conditionalFormatting sqref="D115:E115 D117:E117 D131:E131 D133:E133 D135:E135 D137:E137">
    <cfRule type="expression" dxfId="57" priority="312" stopIfTrue="1">
      <formula>IF(D115="",TRUE)</formula>
    </cfRule>
    <cfRule type="expression" dxfId="56" priority="311" stopIfTrue="1">
      <formula>AND(OR($D$30="No",$D$30="Unknown",$D$30="Not applicable for this declaration"),OR($D$31="No",$D$31="Unknown",$D$31="Not applicable for this declaration"))</formula>
    </cfRule>
  </conditionalFormatting>
  <conditionalFormatting sqref="D120:E120">
    <cfRule type="expression" dxfId="55" priority="155" stopIfTrue="1">
      <formula>IF($B$54="",TRUE)</formula>
    </cfRule>
    <cfRule type="expression" dxfId="54" priority="156" stopIfTrue="1">
      <formula>IF($P$54="",TRUE)</formula>
    </cfRule>
    <cfRule type="expression" dxfId="53" priority="157" stopIfTrue="1">
      <formula>IF(AND(OR($D$42="Yes",$D$42=""),$D$120=""),1,0)</formula>
    </cfRule>
  </conditionalFormatting>
  <conditionalFormatting sqref="D121:E121">
    <cfRule type="expression" dxfId="52" priority="152" stopIfTrue="1">
      <formula>IF($B$55="",TRUE)</formula>
    </cfRule>
    <cfRule type="expression" dxfId="51" priority="153" stopIfTrue="1">
      <formula>IF($P$55="",TRUE)</formula>
    </cfRule>
    <cfRule type="expression" dxfId="50" priority="154" stopIfTrue="1">
      <formula>IF(AND(OR($D$43="Yes",$D$43=""),$D$121=""),1,0)</formula>
    </cfRule>
  </conditionalFormatting>
  <conditionalFormatting sqref="D122:E122">
    <cfRule type="expression" dxfId="49" priority="151" stopIfTrue="1">
      <formula>IF(AND(OR($D$44="Yes",$D$44=""),$D$122=""),1,0)</formula>
    </cfRule>
    <cfRule type="expression" dxfId="48" priority="149" stopIfTrue="1">
      <formula>IF($B$56="",TRUE)</formula>
    </cfRule>
    <cfRule type="expression" dxfId="47" priority="150" stopIfTrue="1">
      <formula>IF($P$56="",TRUE)</formula>
    </cfRule>
  </conditionalFormatting>
  <conditionalFormatting sqref="D123:E123">
    <cfRule type="expression" dxfId="46" priority="148" stopIfTrue="1">
      <formula>IF(AND(OR($D$45="Yes",$D$45=""),$D$123=""),1,0)</formula>
    </cfRule>
    <cfRule type="expression" dxfId="45" priority="147" stopIfTrue="1">
      <formula>IF($P$57="",TRUE)</formula>
    </cfRule>
    <cfRule type="expression" dxfId="44" priority="146" stopIfTrue="1">
      <formula>IF($B$57="",TRUE)</formula>
    </cfRule>
  </conditionalFormatting>
  <conditionalFormatting sqref="D124:E124">
    <cfRule type="expression" dxfId="43" priority="143" stopIfTrue="1">
      <formula>IF($B$58="",TRUE)</formula>
    </cfRule>
    <cfRule type="expression" dxfId="42" priority="145" stopIfTrue="1">
      <formula>IF(AND(OR($D$46="Yes",$D$46=""),$D$124=""),1,0)</formula>
    </cfRule>
    <cfRule type="expression" dxfId="41" priority="144" stopIfTrue="1">
      <formula>IF($P$58="",TRUE)</formula>
    </cfRule>
  </conditionalFormatting>
  <conditionalFormatting sqref="D125:E125">
    <cfRule type="expression" dxfId="40" priority="140" stopIfTrue="1">
      <formula>IF($B$59="",TRUE)</formula>
    </cfRule>
    <cfRule type="expression" dxfId="39" priority="141" stopIfTrue="1">
      <formula>IF($P$59="",TRUE)</formula>
    </cfRule>
    <cfRule type="expression" dxfId="38" priority="142" stopIfTrue="1">
      <formula>IF(AND(OR($D$47="Yes",$D$47=""),$D$125=""),1,0)</formula>
    </cfRule>
  </conditionalFormatting>
  <conditionalFormatting sqref="D126:E126">
    <cfRule type="expression" dxfId="37" priority="139" stopIfTrue="1">
      <formula>IF(AND(OR($D$48="Yes",$D$48=""),$D$126=""),1,0)</formula>
    </cfRule>
    <cfRule type="expression" dxfId="36" priority="137" stopIfTrue="1">
      <formula>IF($B$60="",TRUE)</formula>
    </cfRule>
    <cfRule type="expression" dxfId="35" priority="138" stopIfTrue="1">
      <formula>IF($P$60="",TRUE)</formula>
    </cfRule>
  </conditionalFormatting>
  <conditionalFormatting sqref="D127:E127">
    <cfRule type="expression" dxfId="34" priority="135" stopIfTrue="1">
      <formula>IF($P$61="",TRUE)</formula>
    </cfRule>
    <cfRule type="expression" dxfId="33" priority="134" stopIfTrue="1">
      <formula>IF($B$61="",TRUE)</formula>
    </cfRule>
    <cfRule type="expression" dxfId="32" priority="136" stopIfTrue="1">
      <formula>IF(AND(OR($D$49="Yes",$D$49=""),$D$127=""),1,0)</formula>
    </cfRule>
  </conditionalFormatting>
  <conditionalFormatting sqref="D128:E128">
    <cfRule type="expression" dxfId="31" priority="133" stopIfTrue="1">
      <formula>IF(AND(OR($D$50="Yes",$D$50=""),$D$128=""),1,0)</formula>
    </cfRule>
    <cfRule type="expression" dxfId="30" priority="131" stopIfTrue="1">
      <formula>IF($B$62="",TRUE)</formula>
    </cfRule>
    <cfRule type="expression" dxfId="29" priority="132" stopIfTrue="1">
      <formula>IF($P$62="",TRUE)</formula>
    </cfRule>
  </conditionalFormatting>
  <conditionalFormatting sqref="D129:E129">
    <cfRule type="expression" dxfId="28" priority="130" stopIfTrue="1">
      <formula>IF(AND(OR($D$51="Yes",$D$51=""),$D$129=""),1,0)</formula>
    </cfRule>
    <cfRule type="expression" dxfId="27" priority="129" stopIfTrue="1">
      <formula>IF($P$63="",TRUE)</formula>
    </cfRule>
    <cfRule type="expression" dxfId="26" priority="128" stopIfTrue="1">
      <formula>IF($B$63="",TRUE)</formula>
    </cfRule>
  </conditionalFormatting>
  <conditionalFormatting sqref="D9:G9">
    <cfRule type="expression" dxfId="25" priority="464" stopIfTrue="1">
      <formula>IF($D$9="",TRUE)</formula>
    </cfRule>
  </conditionalFormatting>
  <conditionalFormatting sqref="D19:J19">
    <cfRule type="expression" dxfId="24" priority="321" stopIfTrue="1">
      <formula>IF($D$19="",TRUE)</formula>
    </cfRule>
  </conditionalFormatting>
  <conditionalFormatting sqref="D21:J21">
    <cfRule type="expression" dxfId="23" priority="323" stopIfTrue="1">
      <formula>IF($D$21="",TRUE)</formula>
    </cfRule>
  </conditionalFormatting>
  <conditionalFormatting sqref="D22:J22">
    <cfRule type="expression" dxfId="22" priority="324" stopIfTrue="1">
      <formula>IF($D$22="",TRUE)</formula>
    </cfRule>
  </conditionalFormatting>
  <conditionalFormatting sqref="G117:J117">
    <cfRule type="expression" dxfId="21" priority="316">
      <formula>IF(AND($D$117="Yes",$G$117=""),TRUE)</formula>
    </cfRule>
  </conditionalFormatting>
  <conditionalFormatting sqref="G133:J133">
    <cfRule type="expression" dxfId="20" priority="318" stopIfTrue="1">
      <formula>IF(AND($D$133="Yes, using other format (describe)",$G$133=""),TRUE)</formula>
    </cfRule>
  </conditionalFormatting>
  <conditionalFormatting sqref="G135:J135">
    <cfRule type="expression" dxfId="19" priority="315">
      <formula>IF(AND($D$135="Yes, using other format (describe)",$G$135=""),TRUE)</formula>
    </cfRule>
  </conditionalFormatting>
  <conditionalFormatting sqref="D8:J8">
    <cfRule type="expression" dxfId="18" priority="3" stopIfTrue="1">
      <formula>IF($D$8="",TRUE)</formula>
    </cfRule>
  </conditionalFormatting>
  <conditionalFormatting sqref="D10:J10">
    <cfRule type="expression" dxfId="17" priority="1" stopIfTrue="1">
      <formula>IF($D$9=$Q$9,TRUE)</formula>
    </cfRule>
    <cfRule type="expression" dxfId="16" priority="2" stopIfTrue="1">
      <formula>IF(AND($D$10="",$D$9=$R$9),TRUE)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12" sqref="C12"/>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484" t="s">
        <v>301</v>
      </c>
      <c r="B5" s="304" t="str">
        <f ca="1">IF(LEN(A5)=0,"",INDEX('Smelter Look-up'!$A:$A,MATCH($A5,'Smelter Look-up'!$E:$E,0)))</f>
        <v>Cobalt</v>
      </c>
      <c r="C5" s="152" t="str">
        <f ca="1">IF(LEN(A5)=0,"",INDEX('Smelter Look-up'!$C:$C,MATCH($A5,'Smelter Look-up'!$E:$E,0)))</f>
        <v>Zhejiang Huayou Cobalt Company Limited</v>
      </c>
      <c r="D5" s="149"/>
      <c r="E5" s="149" t="str">
        <f ca="1">IF(ISERROR($V5),"",OFFSET('Smelter Look-up'!$D$4,$V5-4,0)&amp;"")</f>
        <v>CHINA</v>
      </c>
      <c r="F5" s="149" t="str">
        <f ca="1">IF(ISERROR($V5),"",OFFSET('Smelter Look-up'!$E$4,$V5-4,0))</f>
        <v>CID003225</v>
      </c>
      <c r="G5" s="149" t="str">
        <f ca="1">IF(C5=$X$4,"Enter smelter details",IF(ISERROR($V5),"",OFFSET('Smelter Look-up'!$F$4,$V5-4,0)))</f>
        <v>RMI</v>
      </c>
      <c r="H5" s="206">
        <f ca="1">IF(ISERROR($V5),"",OFFSET('Smelter Look-up'!$G$4,$V5-4,0))</f>
        <v>0</v>
      </c>
      <c r="I5" s="207" t="str">
        <f ca="1">IF(ISERROR($V5),"",OFFSET('Smelter Look-up'!$H$4,$V5-4,0))</f>
        <v>Tongxiang</v>
      </c>
      <c r="J5" s="207" t="str">
        <f ca="1">IF(ISERROR($V5),"",OFFSET('Smelter Look-up'!$I$4,$V5-4,0))</f>
        <v>Zhejiang Sheng</v>
      </c>
      <c r="K5" s="150"/>
      <c r="L5" s="150"/>
      <c r="M5" s="150"/>
      <c r="N5" s="150"/>
      <c r="O5" s="150"/>
      <c r="P5" s="209"/>
      <c r="Q5" s="151"/>
      <c r="R5" s="149" t="str">
        <f ca="1">IF(ISERROR($V5),"",OFFSET('Smelter Look-up'!$C$4,$V5-4,0)&amp;"")</f>
        <v>Zhejiang Huayou Cobalt Company Limited</v>
      </c>
      <c r="S5" s="155" t="str">
        <f t="shared" ref="S5:S12" ca="1" si="0">IF(B5="","",IF(ISERROR(MATCH($E5,CL,0)),"Unknown",INDIRECT("'C'!$A$"&amp;MATCH($E5,CL,0)+1)))</f>
        <v>CN</v>
      </c>
      <c r="T5" s="155" t="str">
        <f ca="1">IF(B5="","",IF(ISERROR(MATCH($J5,SorP!$B$1:$B$6226,0)),"",INDIRECT("'SorP'!$A$"&amp;MATCH($S5&amp;$J5,SorP!C:C,0))))</f>
        <v>CN-ZJ</v>
      </c>
      <c r="U5" s="168"/>
      <c r="V5" s="169">
        <f ca="1">IF(C5="",NA(),MATCH($B5&amp;$C5,'Smelter Look-up'!$J:$J,0))</f>
        <v>170</v>
      </c>
      <c r="X5" s="170">
        <f t="shared" ref="X5:X12" ca="1" si="1">IF(AND(C5="Smelter not listed",OR(LEN(D5)=0,LEN(E5)=0)),1,0)</f>
        <v>0</v>
      </c>
      <c r="AB5" s="314" t="str">
        <f t="shared" ref="AB5:AB12" ca="1" si="2">IF(C5="","",B5)</f>
        <v>Cobalt</v>
      </c>
    </row>
    <row r="6" spans="1:34" s="170" customFormat="1" ht="20.25">
      <c r="A6" s="484" t="s">
        <v>102</v>
      </c>
      <c r="B6" s="304" t="str">
        <f ca="1">IF(LEN(A6)=0,"",INDEX('Smelter Look-up'!$A:$A,MATCH($A6,'Smelter Look-up'!$E:$E,0)))</f>
        <v>Cobalt</v>
      </c>
      <c r="C6" s="152" t="str">
        <f ca="1">IF(LEN(A6)=0,"",INDEX('Smelter Look-up'!$C:$C,MATCH($A6,'Smelter Look-up'!$E:$E,0)))</f>
        <v>Umicore Finland Oy</v>
      </c>
      <c r="D6" s="149"/>
      <c r="E6" s="149" t="str">
        <f ca="1">IF(ISERROR($V6),"",OFFSET('Smelter Look-up'!$D$4,$V6-4,0)&amp;"")</f>
        <v>FINLAND</v>
      </c>
      <c r="F6" s="149" t="str">
        <f ca="1">IF(ISERROR($V6),"",OFFSET('Smelter Look-up'!$E$4,$V6-4,0))</f>
        <v>CID003226</v>
      </c>
      <c r="G6" s="149" t="str">
        <f ca="1">IF(C6=$X$4,"Enter smelter details",IF(ISERROR($V6),"",OFFSET('Smelter Look-up'!$F$4,$V6-4,0)))</f>
        <v>RMI</v>
      </c>
      <c r="H6" s="206">
        <f ca="1">IF(ISERROR($V6),"",OFFSET('Smelter Look-up'!$G$4,$V6-4,0))</f>
        <v>0</v>
      </c>
      <c r="I6" s="207" t="str">
        <f ca="1">IF(ISERROR($V6),"",OFFSET('Smelter Look-up'!$H$4,$V6-4,0))</f>
        <v>Kokkola</v>
      </c>
      <c r="J6" s="207" t="str">
        <f ca="1">IF(ISERROR($V6),"",OFFSET('Smelter Look-up'!$I$4,$V6-4,0))</f>
        <v>Mellersta Österbotten</v>
      </c>
      <c r="K6" s="150"/>
      <c r="L6" s="150"/>
      <c r="M6" s="150"/>
      <c r="N6" s="150"/>
      <c r="O6" s="150"/>
      <c r="P6" s="209"/>
      <c r="Q6" s="151"/>
      <c r="R6" s="149" t="str">
        <f ca="1">IF(ISERROR($V6),"",OFFSET('Smelter Look-up'!$C$4,$V6-4,0)&amp;"")</f>
        <v>Umicore Finland Oy</v>
      </c>
      <c r="S6" s="155" t="str">
        <f t="shared" ca="1" si="0"/>
        <v>FI</v>
      </c>
      <c r="T6" s="155" t="str">
        <f ca="1">IF(B6="","",IF(ISERROR(MATCH($J6,SorP!$B$1:$B$6226,0)),"",INDIRECT("'SorP'!$A$"&amp;MATCH($S6&amp;$J6,SorP!C:C,0))))</f>
        <v>FI-07</v>
      </c>
      <c r="U6" s="168"/>
      <c r="V6" s="169">
        <f ca="1">IF(C6="",NA(),MATCH($B6&amp;$C6,'Smelter Look-up'!$J:$J,0))</f>
        <v>152</v>
      </c>
      <c r="X6" s="170">
        <f t="shared" ca="1" si="1"/>
        <v>0</v>
      </c>
      <c r="AB6" s="314" t="str">
        <f t="shared" ca="1" si="2"/>
        <v>Cobalt</v>
      </c>
    </row>
    <row r="7" spans="1:34" s="170" customFormat="1" ht="20.25">
      <c r="A7" s="484" t="s">
        <v>250</v>
      </c>
      <c r="B7" s="304" t="str">
        <f ca="1">IF(LEN(A7)=0,"",INDEX('Smelter Look-up'!$A:$A,MATCH($A7,'Smelter Look-up'!$E:$E,0)))</f>
        <v>Cobalt</v>
      </c>
      <c r="C7" s="152" t="str">
        <f ca="1">IF(LEN(A7)=0,"",INDEX('Smelter Look-up'!$C:$C,MATCH($A7,'Smelter Look-up'!$E:$E,0)))</f>
        <v>Port Colborne Refinery</v>
      </c>
      <c r="D7" s="149"/>
      <c r="E7" s="149" t="str">
        <f ca="1">IF(ISERROR($V7),"",OFFSET('Smelter Look-up'!$D$4,$V7-4,0)&amp;"")</f>
        <v>CANADA</v>
      </c>
      <c r="F7" s="149" t="str">
        <f ca="1">IF(ISERROR($V7),"",OFFSET('Smelter Look-up'!$E$4,$V7-4,0))</f>
        <v>CID003239</v>
      </c>
      <c r="G7" s="149" t="str">
        <f ca="1">IF(C7=$X$4,"Enter smelter details",IF(ISERROR($V7),"",OFFSET('Smelter Look-up'!$F$4,$V7-4,0)))</f>
        <v>RMI</v>
      </c>
      <c r="H7" s="206">
        <f ca="1">IF(ISERROR($V7),"",OFFSET('Smelter Look-up'!$G$4,$V7-4,0))</f>
        <v>0</v>
      </c>
      <c r="I7" s="207" t="str">
        <f ca="1">IF(ISERROR($V7),"",OFFSET('Smelter Look-up'!$H$4,$V7-4,0))</f>
        <v>Port Colborne</v>
      </c>
      <c r="J7" s="207" t="str">
        <f ca="1">IF(ISERROR($V7),"",OFFSET('Smelter Look-up'!$I$4,$V7-4,0))</f>
        <v>Ontario</v>
      </c>
      <c r="K7" s="150"/>
      <c r="L7" s="150"/>
      <c r="M7" s="150"/>
      <c r="N7" s="150"/>
      <c r="O7" s="150"/>
      <c r="P7" s="209"/>
      <c r="Q7" s="151"/>
      <c r="R7" s="149" t="str">
        <f ca="1">IF(ISERROR($V7),"",OFFSET('Smelter Look-up'!$C$4,$V7-4,0)&amp;"")</f>
        <v>Port Colborne Refinery</v>
      </c>
      <c r="S7" s="155" t="str">
        <f t="shared" ca="1" si="0"/>
        <v>CA</v>
      </c>
      <c r="T7" s="155" t="str">
        <f ca="1">IF(B7="","",IF(ISERROR(MATCH($J7,SorP!$B$1:$B$6226,0)),"",INDIRECT("'SorP'!$A$"&amp;MATCH($S7&amp;$J7,SorP!C:C,0))))</f>
        <v>CA-ON</v>
      </c>
      <c r="U7" s="168"/>
      <c r="V7" s="169">
        <f ca="1">IF(C7="",NA(),MATCH($B7&amp;$C7,'Smelter Look-up'!$J:$J,0))</f>
        <v>125</v>
      </c>
      <c r="X7" s="170">
        <f t="shared" ca="1" si="1"/>
        <v>0</v>
      </c>
      <c r="AB7" s="314" t="str">
        <f t="shared" ca="1" si="2"/>
        <v>Cobalt</v>
      </c>
    </row>
    <row r="8" spans="1:34" s="170" customFormat="1" ht="20.25">
      <c r="A8" s="484" t="s">
        <v>258</v>
      </c>
      <c r="B8" s="304" t="str">
        <f ca="1">IF(LEN(A8)=0,"",INDEX('Smelter Look-up'!$A:$A,MATCH($A8,'Smelter Look-up'!$E:$E,0)))</f>
        <v>Cobalt</v>
      </c>
      <c r="C8" s="152" t="str">
        <f ca="1">IF(LEN(A8)=0,"",INDEX('Smelter Look-up'!$C:$C,MATCH($A8,'Smelter Look-up'!$E:$E,0)))</f>
        <v>Quzhou Huayou Cobalt New Material Co., Ltd.</v>
      </c>
      <c r="D8" s="149"/>
      <c r="E8" s="149" t="str">
        <f ca="1">IF(ISERROR($V8),"",OFFSET('Smelter Look-up'!$D$4,$V8-4,0)&amp;"")</f>
        <v>CHINA</v>
      </c>
      <c r="F8" s="149" t="str">
        <f ca="1">IF(ISERROR($V8),"",OFFSET('Smelter Look-up'!$E$4,$V8-4,0))</f>
        <v>CID003255</v>
      </c>
      <c r="G8" s="149" t="str">
        <f ca="1">IF(C8=$X$4,"Enter smelter details",IF(ISERROR($V8),"",OFFSET('Smelter Look-up'!$F$4,$V8-4,0)))</f>
        <v>RMI</v>
      </c>
      <c r="H8" s="206">
        <f ca="1">IF(ISERROR($V8),"",OFFSET('Smelter Look-up'!$G$4,$V8-4,0))</f>
        <v>0</v>
      </c>
      <c r="I8" s="207" t="str">
        <f ca="1">IF(ISERROR($V8),"",OFFSET('Smelter Look-up'!$H$4,$V8-4,0))</f>
        <v>Quzhou</v>
      </c>
      <c r="J8" s="207" t="str">
        <f ca="1">IF(ISERROR($V8),"",OFFSET('Smelter Look-up'!$I$4,$V8-4,0))</f>
        <v>Zhejiang Sheng</v>
      </c>
      <c r="K8" s="150"/>
      <c r="L8" s="150"/>
      <c r="M8" s="150"/>
      <c r="N8" s="150"/>
      <c r="O8" s="150"/>
      <c r="P8" s="209"/>
      <c r="Q8" s="151"/>
      <c r="R8" s="149" t="str">
        <f ca="1">IF(ISERROR($V8),"",OFFSET('Smelter Look-up'!$C$4,$V8-4,0)&amp;"")</f>
        <v>Quzhou Huayou Cobalt New Material Co., Ltd.</v>
      </c>
      <c r="S8" s="155" t="str">
        <f t="shared" ca="1" si="0"/>
        <v>CN</v>
      </c>
      <c r="T8" s="155" t="str">
        <f ca="1">IF(B8="","",IF(ISERROR(MATCH($J8,SorP!$B$1:$B$6226,0)),"",INDIRECT("'SorP'!$A$"&amp;MATCH($S8&amp;$J8,SorP!C:C,0))))</f>
        <v>CN-ZJ</v>
      </c>
      <c r="U8" s="168"/>
      <c r="V8" s="169">
        <f ca="1">IF(C8="",NA(),MATCH($B8&amp;$C8,'Smelter Look-up'!$J:$J,0))</f>
        <v>133</v>
      </c>
      <c r="X8" s="170">
        <f t="shared" ca="1" si="1"/>
        <v>0</v>
      </c>
      <c r="AB8" s="314" t="str">
        <f t="shared" ca="1" si="2"/>
        <v>Cobalt</v>
      </c>
    </row>
    <row r="9" spans="1:34" s="170" customFormat="1" ht="20.25">
      <c r="A9" s="484" t="s">
        <v>239</v>
      </c>
      <c r="B9" s="304" t="str">
        <f ca="1">IF(LEN(A9)=0,"",INDEX('Smelter Look-up'!$A:$A,MATCH($A9,'Smelter Look-up'!$E:$E,0)))</f>
        <v>Cobalt</v>
      </c>
      <c r="C9" s="152" t="str">
        <f ca="1">IF(LEN(A9)=0,"",INDEX('Smelter Look-up'!$C:$C,MATCH($A9,'Smelter Look-up'!$E:$E,0)))</f>
        <v>Niihama Nickel Refinery, Sumitomo Metal Mining</v>
      </c>
      <c r="D9" s="149"/>
      <c r="E9" s="149" t="str">
        <f ca="1">IF(ISERROR($V9),"",OFFSET('Smelter Look-up'!$D$4,$V9-4,0)&amp;"")</f>
        <v>JAPAN</v>
      </c>
      <c r="F9" s="149" t="str">
        <f ca="1">IF(ISERROR($V9),"",OFFSET('Smelter Look-up'!$E$4,$V9-4,0))</f>
        <v>CID003278</v>
      </c>
      <c r="G9" s="149" t="str">
        <f ca="1">IF(C9=$X$4,"Enter smelter details",IF(ISERROR($V9),"",OFFSET('Smelter Look-up'!$F$4,$V9-4,0)))</f>
        <v>RMI</v>
      </c>
      <c r="H9" s="206">
        <f ca="1">IF(ISERROR($V9),"",OFFSET('Smelter Look-up'!$G$4,$V9-4,0))</f>
        <v>0</v>
      </c>
      <c r="I9" s="207" t="str">
        <f ca="1">IF(ISERROR($V9),"",OFFSET('Smelter Look-up'!$H$4,$V9-4,0))</f>
        <v>Niihama</v>
      </c>
      <c r="J9" s="207" t="str">
        <f ca="1">IF(ISERROR($V9),"",OFFSET('Smelter Look-up'!$I$4,$V9-4,0))</f>
        <v>Ehime</v>
      </c>
      <c r="K9" s="150"/>
      <c r="L9" s="150"/>
      <c r="M9" s="150"/>
      <c r="N9" s="150"/>
      <c r="O9" s="150"/>
      <c r="P9" s="209"/>
      <c r="Q9" s="151"/>
      <c r="R9" s="149" t="str">
        <f ca="1">IF(ISERROR($V9),"",OFFSET('Smelter Look-up'!$C$4,$V9-4,0)&amp;"")</f>
        <v>Niihama Nickel Refinery, Sumitomo Metal Mining</v>
      </c>
      <c r="S9" s="155" t="str">
        <f t="shared" ca="1" si="0"/>
        <v>JP</v>
      </c>
      <c r="T9" s="155" t="str">
        <f ca="1">IF(B9="","",IF(ISERROR(MATCH($J9,SorP!$B$1:$B$6226,0)),"",INDIRECT("'SorP'!$A$"&amp;MATCH($S9&amp;$J9,SorP!C:C,0))))</f>
        <v>JP-38</v>
      </c>
      <c r="U9" s="168"/>
      <c r="V9" s="169">
        <f ca="1">IF(C9="",NA(),MATCH($B9&amp;$C9,'Smelter Look-up'!$J:$J,0))</f>
        <v>122</v>
      </c>
      <c r="X9" s="170">
        <f t="shared" ca="1" si="1"/>
        <v>0</v>
      </c>
      <c r="AB9" s="314" t="str">
        <f t="shared" ca="1" si="2"/>
        <v>Cobalt</v>
      </c>
    </row>
    <row r="10" spans="1:34" s="170" customFormat="1" ht="20.25">
      <c r="A10" s="484" t="s">
        <v>72</v>
      </c>
      <c r="B10" s="304" t="str">
        <f ca="1">IF(LEN(A10)=0,"",INDEX('Smelter Look-up'!$A:$A,MATCH($A10,'Smelter Look-up'!$E:$E,0)))</f>
        <v>Cobalt</v>
      </c>
      <c r="C10" s="152" t="str">
        <f ca="1">IF(LEN(A10)=0,"",INDEX('Smelter Look-up'!$C:$C,MATCH($A10,'Smelter Look-up'!$E:$E,0)))</f>
        <v>Compagnie de Tifnout Tiranimine</v>
      </c>
      <c r="D10" s="149"/>
      <c r="E10" s="149" t="str">
        <f ca="1">IF(ISERROR($V10),"",OFFSET('Smelter Look-up'!$D$4,$V10-4,0)&amp;"")</f>
        <v>MOROCCO</v>
      </c>
      <c r="F10" s="149" t="str">
        <f ca="1">IF(ISERROR($V10),"",OFFSET('Smelter Look-up'!$E$4,$V10-4,0))</f>
        <v>CID003280</v>
      </c>
      <c r="G10" s="149" t="str">
        <f ca="1">IF(C10=$X$4,"Enter smelter details",IF(ISERROR($V10),"",OFFSET('Smelter Look-up'!$F$4,$V10-4,0)))</f>
        <v>RMI</v>
      </c>
      <c r="H10" s="206">
        <f ca="1">IF(ISERROR($V10),"",OFFSET('Smelter Look-up'!$G$4,$V10-4,0))</f>
        <v>0</v>
      </c>
      <c r="I10" s="207" t="str">
        <f ca="1">IF(ISERROR($V10),"",OFFSET('Smelter Look-up'!$H$4,$V10-4,0))</f>
        <v>Marrakech</v>
      </c>
      <c r="J10" s="207" t="str">
        <f ca="1">IF(ISERROR($V10),"",OFFSET('Smelter Look-up'!$I$4,$V10-4,0))</f>
        <v>Marrakech-Safi</v>
      </c>
      <c r="K10" s="150"/>
      <c r="L10" s="150"/>
      <c r="M10" s="150"/>
      <c r="N10" s="150"/>
      <c r="O10" s="150"/>
      <c r="P10" s="209"/>
      <c r="Q10" s="151"/>
      <c r="R10" s="149" t="str">
        <f ca="1">IF(ISERROR($V10),"",OFFSET('Smelter Look-up'!$C$4,$V10-4,0)&amp;"")</f>
        <v>Compagnie de Tifnout Tiranimine</v>
      </c>
      <c r="S10" s="155" t="str">
        <f t="shared" ca="1" si="0"/>
        <v>MA</v>
      </c>
      <c r="T10" s="155" t="str">
        <f ca="1">IF(B10="","",IF(ISERROR(MATCH($J10,SorP!$B$1:$B$6226,0)),"",INDIRECT("'SorP'!$A$"&amp;MATCH($S10&amp;$J10,SorP!C:C,0))))</f>
        <v>MA-07</v>
      </c>
      <c r="U10" s="168"/>
      <c r="V10" s="169">
        <f ca="1">IF(C10="",NA(),MATCH($B10&amp;$C10,'Smelter Look-up'!$J:$J,0))</f>
        <v>12</v>
      </c>
      <c r="X10" s="170">
        <f t="shared" ca="1" si="1"/>
        <v>0</v>
      </c>
      <c r="AB10" s="314" t="str">
        <f t="shared" ca="1" si="2"/>
        <v>Cobalt</v>
      </c>
    </row>
    <row r="11" spans="1:34" s="170" customFormat="1" ht="20.25">
      <c r="A11" s="484" t="s">
        <v>246</v>
      </c>
      <c r="B11" s="304" t="str">
        <f ca="1">IF(LEN(A11)=0,"",INDEX('Smelter Look-up'!$A:$A,MATCH($A11,'Smelter Look-up'!$E:$E,0)))</f>
        <v>Cobalt</v>
      </c>
      <c r="C11" s="152" t="str">
        <f ca="1">IF(LEN(A11)=0,"",INDEX('Smelter Look-up'!$C:$C,MATCH($A11,'Smelter Look-up'!$E:$E,0)))</f>
        <v>NORILSK NICKEL HARJAVALTA OY</v>
      </c>
      <c r="D11" s="149"/>
      <c r="E11" s="149" t="str">
        <f ca="1">IF(ISERROR($V11),"",OFFSET('Smelter Look-up'!$D$4,$V11-4,0)&amp;"")</f>
        <v>FINLAND</v>
      </c>
      <c r="F11" s="149" t="str">
        <f ca="1">IF(ISERROR($V11),"",OFFSET('Smelter Look-up'!$E$4,$V11-4,0))</f>
        <v>CID003390</v>
      </c>
      <c r="G11" s="149" t="str">
        <f ca="1">IF(C11=$X$4,"Enter smelter details",IF(ISERROR($V11),"",OFFSET('Smelter Look-up'!$F$4,$V11-4,0)))</f>
        <v>RMI</v>
      </c>
      <c r="H11" s="206">
        <f ca="1">IF(ISERROR($V11),"",OFFSET('Smelter Look-up'!$G$4,$V11-4,0))</f>
        <v>0</v>
      </c>
      <c r="I11" s="207" t="str">
        <f ca="1">IF(ISERROR($V11),"",OFFSET('Smelter Look-up'!$H$4,$V11-4,0))</f>
        <v>Harvjavalta</v>
      </c>
      <c r="J11" s="207" t="str">
        <f ca="1">IF(ISERROR($V11),"",OFFSET('Smelter Look-up'!$I$4,$V11-4,0))</f>
        <v>Satakunta</v>
      </c>
      <c r="K11" s="150"/>
      <c r="L11" s="150"/>
      <c r="M11" s="150"/>
      <c r="N11" s="150"/>
      <c r="O11" s="150"/>
      <c r="P11" s="209"/>
      <c r="Q11" s="151"/>
      <c r="R11" s="149" t="str">
        <f ca="1">IF(ISERROR($V11),"",OFFSET('Smelter Look-up'!$C$4,$V11-4,0)&amp;"")</f>
        <v>NORILSK NICKEL HARJAVALTA OY</v>
      </c>
      <c r="S11" s="155" t="str">
        <f t="shared" ca="1" si="0"/>
        <v>FI</v>
      </c>
      <c r="T11" s="155" t="str">
        <f ca="1">IF(B11="","",IF(ISERROR(MATCH($J11,SorP!$B$1:$B$6226,0)),"",INDIRECT("'SorP'!$A$"&amp;MATCH($S11&amp;$J11,SorP!C:C,0))))</f>
        <v>FI-17</v>
      </c>
      <c r="U11" s="168"/>
      <c r="V11" s="169">
        <f ca="1">IF(C11="",NA(),MATCH($B11&amp;$C11,'Smelter Look-up'!$J:$J,0))</f>
        <v>124</v>
      </c>
      <c r="X11" s="170">
        <f t="shared" ca="1" si="1"/>
        <v>0</v>
      </c>
      <c r="AB11" s="314" t="str">
        <f t="shared" ca="1" si="2"/>
        <v>Cobalt</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5" priority="3">
      <formula>IF($B5="",TRUE)</formula>
    </cfRule>
  </conditionalFormatting>
  <conditionalFormatting sqref="C5:C2504">
    <cfRule type="expression" dxfId="14" priority="12" stopIfTrue="1">
      <formula>IF(AND(B5&lt;&gt;"",C5=""),TRUE)</formula>
    </cfRule>
  </conditionalFormatting>
  <conditionalFormatting sqref="D5:D2504">
    <cfRule type="expression" priority="1" stopIfTrue="1">
      <formula>IF($D5&lt;&gt;"",TRUE)</formula>
    </cfRule>
    <cfRule type="expression" dxfId="13" priority="2" stopIfTrue="1">
      <formula>IF($C5="Smelter not listed",TRUE)</formula>
    </cfRule>
    <cfRule type="expression" dxfId="12" priority="14" stopIfTrue="1">
      <formula>IF($C5&lt;&gt;"",TRUE)</formula>
    </cfRule>
  </conditionalFormatting>
  <conditionalFormatting sqref="E5:E2504">
    <cfRule type="expression" dxfId="11" priority="8" stopIfTrue="1">
      <formula>IF(AND(E5="",$C5=$X$4),TRUE)</formula>
    </cfRule>
  </conditionalFormatting>
  <conditionalFormatting sqref="G5:G2504">
    <cfRule type="expression" dxfId="10"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Knowles Corporation, on behalf of itself and all of its affiliates, collectively referred to as “Knowles”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 xml:space="preserve">Precision Devices Division - PD - Highly engineered Capacitors and Microwave to Millimeter Wave components. </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Sean England</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Sean.England@Knowles.com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+4401603 723368</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Sean England</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Sean.England@Knowles.com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45888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Mica(*)</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Mica</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https://www.knowles.com/about-knowles/legal/conflict-minerals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Yes</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Mica</v>
      </c>
      <c r="B115" s="79"/>
      <c r="C115" s="136" t="str">
        <f t="shared" ca="1" si="49"/>
        <v>Complete</v>
      </c>
      <c r="D115" s="379" t="str">
        <f ca="1">IF(H115=0,"","Click here to provide smelter information")</f>
        <v/>
      </c>
      <c r="E115" s="16"/>
      <c r="F115" s="84">
        <f>F40</f>
        <v>0</v>
      </c>
      <c r="G115" s="62">
        <f ca="1">IF(AND(COUNTIF(SmelterIdetifiedForMetal,A115)&gt;0,COUNTIF('Smelter List'!AB$5:AB$2504,A115)&gt;0),0,1)</f>
        <v>1</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9" priority="1" stopIfTrue="1">
      <formula>$F4=0</formula>
    </cfRule>
    <cfRule type="expression" dxfId="8" priority="419" stopIfTrue="1">
      <formula>$H4=0</formula>
    </cfRule>
    <cfRule type="expression" dxfId="7"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15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6" priority="2" stopIfTrue="1">
      <formula>IF($A5="",TRUE)</formula>
    </cfRule>
    <cfRule type="expression" dxfId="5" priority="3" stopIfTrue="1">
      <formula>IF($A5="",FALSE)</formula>
    </cfRule>
  </conditionalFormatting>
  <conditionalFormatting sqref="B6:C2504 C5">
    <cfRule type="expression" dxfId="4" priority="6" stopIfTrue="1">
      <formula>IF(AND(B5="",$A5&lt;&gt;""),TRUE)</formula>
    </cfRule>
    <cfRule type="expression" dxfId="3" priority="7" stopIfTrue="1">
      <formula>IF(FIND("!",B5),TRUE)</formula>
    </cfRule>
  </conditionalFormatting>
  <conditionalFormatting sqref="F5:F2504">
    <cfRule type="expression" dxfId="2" priority="4" stopIfTrue="1">
      <formula>IF(AND(F5="",$A5&lt;&gt;""),TRUE)</formula>
    </cfRule>
    <cfRule type="expression" dxfId="1" priority="5" stopIfTrue="1">
      <formula>IF(FIND("!",F5),TRUE)</formula>
    </cfRule>
  </conditionalFormatting>
  <conditionalFormatting sqref="B5">
    <cfRule type="expression" dxfId="0" priority="1" stopIfTrue="1">
      <formula>IF(AND(A5&lt;&gt;"",B5=""),TRUE)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documentManagement/types"/>
    <ds:schemaRef ds:uri="http://purl.org/dc/elements/1.1/"/>
    <ds:schemaRef ds:uri="http://purl.org/dc/terms/"/>
    <ds:schemaRef ds:uri="1b346dad-8a15-4ce7-a19a-07d981b0c5e2"/>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 ds:uri="a54701f6-876b-4337-a24e-543e1bd311e6"/>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England, Sean</cp:lastModifiedBy>
  <cp:revision/>
  <dcterms:created xsi:type="dcterms:W3CDTF">2010-06-21T21:00:23Z</dcterms:created>
  <dcterms:modified xsi:type="dcterms:W3CDTF">2025-08-19T11:06:51Z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